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87" documentId="8_{2852E29E-D8A0-4E66-A7D1-03833EF3FDEF}" xr6:coauthVersionLast="47" xr6:coauthVersionMax="47" xr10:uidLastSave="{FA0B9B39-6B89-497B-8DA4-0F788807EE41}"/>
  <workbookProtection workbookAlgorithmName="SHA-512" workbookHashValue="GAekmESZyeI3GgISYEAcLUZbt/YhGZtaqNjQjHpSnwnJGWTR4caiu2aZXDaRmBQViezd2uiV4TN6FmSlFzX76w==" workbookSaltValue="S1mdgcft9L9aetcexOCA3g==" workbookSpinCount="100000" lockStructure="1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S22" i="1"/>
  <c r="O29" i="1"/>
  <c r="P22" i="1"/>
  <c r="P21" i="1"/>
  <c r="O23" i="1" s="1"/>
  <c r="Q18" i="1"/>
  <c r="O18" i="1"/>
  <c r="P17" i="1"/>
  <c r="P16" i="1"/>
  <c r="P15" i="1"/>
  <c r="N21" i="1"/>
  <c r="J21" i="1"/>
  <c r="H21" i="1"/>
  <c r="F21" i="1"/>
  <c r="L21" i="1"/>
  <c r="K21" i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R23" i="1" l="1"/>
  <c r="I23" i="1" l="1"/>
  <c r="E23" i="1"/>
  <c r="M23" i="1"/>
  <c r="K35" i="1"/>
  <c r="K39" i="1" s="1"/>
  <c r="K34" i="1"/>
  <c r="R29" i="1"/>
  <c r="M29" i="1"/>
  <c r="I29" i="1"/>
  <c r="G29" i="1"/>
  <c r="E29" i="1"/>
  <c r="S17" i="1"/>
  <c r="N17" i="1"/>
  <c r="L17" i="1"/>
  <c r="K17" i="1"/>
  <c r="J17" i="1"/>
  <c r="H17" i="1"/>
  <c r="F17" i="1"/>
  <c r="S16" i="1"/>
  <c r="N16" i="1"/>
  <c r="H16" i="1"/>
  <c r="F16" i="1"/>
  <c r="T18" i="1"/>
  <c r="S15" i="1"/>
  <c r="N15" i="1"/>
  <c r="L15" i="1"/>
  <c r="K15" i="1"/>
  <c r="J15" i="1"/>
  <c r="H15" i="1"/>
  <c r="G18" i="1" s="1"/>
  <c r="F15" i="1"/>
  <c r="E18" i="1" s="1"/>
  <c r="I18" i="1" l="1"/>
  <c r="R18" i="1"/>
  <c r="M18" i="1"/>
</calcChain>
</file>

<file path=xl/sharedStrings.xml><?xml version="1.0" encoding="utf-8"?>
<sst xmlns="http://schemas.openxmlformats.org/spreadsheetml/2006/main" count="83" uniqueCount="67">
  <si>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</si>
  <si>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</si>
  <si>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</si>
  <si>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</si>
  <si>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</si>
  <si>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</si>
  <si>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</si>
  <si>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</si>
  <si>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</si>
  <si>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</si>
  <si>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</si>
  <si>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</si>
  <si>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</si>
  <si>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</si>
  <si>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</si>
  <si>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</si>
  <si>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</si>
  <si>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</si>
  <si>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</si>
  <si>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</si>
  <si>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</si>
  <si>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</si>
  <si>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</si>
  <si>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</si>
  <si>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</si>
  <si>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</si>
  <si>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</si>
  <si>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</si>
  <si>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</si>
  <si>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</si>
  <si>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</si>
  <si>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</si>
  <si>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</si>
  <si>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</si>
  <si>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</si>
  <si>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</si>
  <si>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</si>
  <si>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</si>
  <si>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</si>
  <si>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</si>
  <si>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</si>
  <si>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</si>
  <si>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</si>
  <si>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</si>
  <si>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</si>
  <si>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</si>
  <si>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</si>
  <si>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Možný úver podľa podielu z ON</t>
  </si>
  <si>
    <t>75 % z ON</t>
  </si>
  <si>
    <t>75 % z ON (1 ks)</t>
  </si>
  <si>
    <t xml:space="preserve">- po zaokrúhlení na celé desiatky eur nadol 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</si>
  <si>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</si>
  <si>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</si>
  <si>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</si>
  <si>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</si>
  <si>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</si>
  <si>
    <t>Počet nájomných bytov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</si>
  <si>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nájomných bytov)</t>
    </r>
  </si>
  <si>
    <t>Pomôcka pre určenie výšky úveru zo Štátneho fondu rozvoja bývania na obstaranie technickej vybavenosti pre nájomné byty - bez dotácie MD SR</t>
  </si>
  <si>
    <t>Kontrola: maximálna výška úveru podľa počtu nájomných bytov (12 000 €/NB)</t>
  </si>
  <si>
    <t>1500 €/byt</t>
  </si>
  <si>
    <t>2000 €/byt</t>
  </si>
  <si>
    <t>2200 €/byt</t>
  </si>
  <si>
    <t>6000 €/byt</t>
  </si>
  <si>
    <t>90 % z ON</t>
  </si>
  <si>
    <t>Garážové stojisko v bytovom dome alebo v polyfunkčnom dome</t>
  </si>
  <si>
    <t>Možný úver podľa počtu nájom. bytov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</si>
</sst>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8" borderId="34" xfId="0" applyFill="1" applyBorder="1" applyAlignment="1" applyProtection="1">
      <alignment vertical="center"/>
      <protection locked="0"/>
    </xf>
    <xf numFmtId="0" fontId="0" fillId="8" borderId="23" xfId="0" applyFill="1" applyBorder="1" applyAlignment="1" applyProtection="1">
      <alignment vertical="center"/>
      <protection locked="0"/>
    </xf>
    <xf numFmtId="0" fontId="0" fillId="8" borderId="52" xfId="0" applyFill="1" applyBorder="1" applyAlignment="1" applyProtection="1">
      <alignment vertical="center"/>
      <protection locked="0"/>
    </xf>
    <xf numFmtId="0" fontId="0" fillId="8" borderId="15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23" fillId="0" borderId="23" xfId="0" applyNumberFormat="1" applyFont="1" applyBorder="1" applyAlignment="1">
      <alignment horizontal="center" vertical="center"/>
    </xf>
    <xf numFmtId="164" fontId="23" fillId="0" borderId="57" xfId="0" applyNumberFormat="1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28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8" borderId="27" xfId="0" applyNumberForma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0" fillId="8" borderId="21" xfId="0" applyNumberFormat="1" applyFill="1" applyBorder="1" applyAlignment="1" applyProtection="1">
      <alignment horizontal="center" vertical="center"/>
      <protection locked="0"/>
    </xf>
    <xf numFmtId="164" fontId="0" fillId="8" borderId="11" xfId="0" applyNumberFormat="1" applyFill="1" applyBorder="1" applyAlignment="1" applyProtection="1">
      <alignment horizontal="center" vertical="center"/>
      <protection locked="0"/>
    </xf>
    <xf numFmtId="164" fontId="0" fillId="8" borderId="13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0" fillId="8" borderId="49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0" fontId="1" fillId="7" borderId="49" xfId="0" applyFont="1" applyFill="1" applyBorder="1" applyAlignment="1">
      <alignment horizontal="center" vertical="center" wrapText="1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337172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0"/>
  <sheetViews>
    <sheetView showGridLines="0" tabSelected="1" view="pageLayout" zoomScale="70" zoomScaleNormal="100" zoomScalePageLayoutView="70" workbookViewId="0">
      <selection activeCell="E26" sqref="E26:F26"/>
    </sheetView>
  </sheetViews>
  <sheetFormatPr defaultColWidth="0.140625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20" width="12" customWidth="1"/>
  </cols>
  <sheetData>
    <row r="1" spans="2:20" ht="23.1" customHeight="1" thickTop="1" thickBot="1" x14ac:dyDescent="0.35">
      <c r="B1" s="94" t="s">
        <v>55</v>
      </c>
      <c r="C1" s="95"/>
      <c r="D1" s="11"/>
      <c r="P1" s="9"/>
      <c r="Q1" s="25"/>
      <c r="S1" s="9" t="s">
        <v>41</v>
      </c>
      <c r="T1" s="19">
        <v>15</v>
      </c>
    </row>
    <row r="2" spans="2:20" ht="6" customHeight="1" thickBot="1" x14ac:dyDescent="0.3">
      <c r="B2" s="96"/>
      <c r="C2" s="97"/>
      <c r="D2" s="11"/>
      <c r="H2" s="10"/>
      <c r="O2" s="8"/>
      <c r="R2" s="8"/>
    </row>
    <row r="3" spans="2:20" ht="23.1" customHeight="1" thickBot="1" x14ac:dyDescent="0.3">
      <c r="B3" s="98"/>
      <c r="C3" s="99"/>
      <c r="D3" s="11"/>
      <c r="P3" s="9"/>
      <c r="S3" s="9" t="s">
        <v>40</v>
      </c>
      <c r="T3" s="17"/>
    </row>
    <row r="4" spans="2:20" ht="6" customHeight="1" thickTop="1" x14ac:dyDescent="0.25">
      <c r="P4" s="8"/>
      <c r="S4" s="8"/>
    </row>
    <row r="5" spans="2:20" ht="28.5" customHeight="1" thickBot="1" x14ac:dyDescent="0.3">
      <c r="B5" s="93" t="s">
        <v>58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2:20" ht="24.95" customHeight="1" x14ac:dyDescent="0.25">
      <c r="B6" s="148" t="s">
        <v>28</v>
      </c>
      <c r="C6" s="149"/>
      <c r="D6" s="149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106" t="s">
        <v>56</v>
      </c>
      <c r="S6" s="107"/>
      <c r="T6" s="110"/>
    </row>
    <row r="7" spans="2:20" ht="24.95" customHeight="1" thickBot="1" x14ac:dyDescent="0.3">
      <c r="B7" s="150" t="s">
        <v>27</v>
      </c>
      <c r="C7" s="151"/>
      <c r="D7" s="15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108"/>
      <c r="S7" s="109"/>
      <c r="T7" s="111"/>
    </row>
    <row r="8" spans="2:20" ht="8.1" customHeight="1" thickBo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2:20" ht="31.5" customHeight="1" x14ac:dyDescent="0.25">
      <c r="B9" s="59" t="s">
        <v>0</v>
      </c>
      <c r="C9" s="60"/>
      <c r="D9" s="61"/>
      <c r="E9" s="45" t="s">
        <v>19</v>
      </c>
      <c r="F9" s="46"/>
      <c r="G9" s="44" t="s">
        <v>20</v>
      </c>
      <c r="H9" s="46"/>
      <c r="I9" s="44" t="s">
        <v>26</v>
      </c>
      <c r="J9" s="45"/>
      <c r="K9" s="45"/>
      <c r="L9" s="46"/>
      <c r="M9" s="45" t="s">
        <v>22</v>
      </c>
      <c r="N9" s="46"/>
      <c r="O9" s="44" t="s">
        <v>21</v>
      </c>
      <c r="P9" s="45"/>
      <c r="Q9" s="46"/>
      <c r="R9" s="45" t="s">
        <v>65</v>
      </c>
      <c r="S9" s="45"/>
      <c r="T9" s="107"/>
    </row>
    <row r="10" spans="2:20" x14ac:dyDescent="0.25">
      <c r="B10" s="64" t="s">
        <v>1</v>
      </c>
      <c r="C10" s="65"/>
      <c r="D10" s="66"/>
      <c r="E10" s="48"/>
      <c r="F10" s="49"/>
      <c r="G10" s="47"/>
      <c r="H10" s="49"/>
      <c r="I10" s="62" t="s">
        <v>43</v>
      </c>
      <c r="J10" s="63"/>
      <c r="K10" s="7" t="s">
        <v>44</v>
      </c>
      <c r="L10" s="7" t="s">
        <v>45</v>
      </c>
      <c r="M10" s="48"/>
      <c r="N10" s="49"/>
      <c r="O10" s="47"/>
      <c r="P10" s="48"/>
      <c r="Q10" s="49"/>
      <c r="R10" s="48"/>
      <c r="S10" s="48"/>
      <c r="T10" s="174"/>
    </row>
    <row r="11" spans="2:20" ht="24.95" customHeight="1" x14ac:dyDescent="0.25">
      <c r="B11" s="180" t="s">
        <v>57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2"/>
      <c r="O11" s="50"/>
      <c r="P11" s="51"/>
      <c r="Q11" s="52"/>
      <c r="R11" s="51"/>
      <c r="S11" s="51"/>
      <c r="T11" s="175"/>
    </row>
    <row r="12" spans="2:20" ht="24.95" customHeight="1" thickBot="1" x14ac:dyDescent="0.3">
      <c r="B12" s="134" t="s">
        <v>53</v>
      </c>
      <c r="C12" s="135"/>
      <c r="D12" s="136"/>
      <c r="E12" s="137"/>
      <c r="F12" s="137"/>
      <c r="G12" s="56"/>
      <c r="H12" s="57"/>
      <c r="I12" s="137"/>
      <c r="J12" s="137"/>
      <c r="K12" s="13"/>
      <c r="L12" s="14"/>
      <c r="M12" s="56"/>
      <c r="N12" s="57"/>
      <c r="O12" s="53"/>
      <c r="P12" s="54"/>
      <c r="Q12" s="55"/>
      <c r="R12" s="54"/>
      <c r="S12" s="54"/>
      <c r="T12" s="176"/>
    </row>
    <row r="13" spans="2:20" ht="6.75" customHeight="1" thickBo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2:20" ht="0.75" hidden="1" customHeight="1" thickBot="1" x14ac:dyDescent="0.3">
      <c r="B14" s="152" t="s">
        <v>39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20" ht="22.5" hidden="1" customHeight="1" thickBot="1" x14ac:dyDescent="0.3">
      <c r="B15" s="3" t="s">
        <v>2</v>
      </c>
      <c r="C15" s="154" t="s">
        <v>5</v>
      </c>
      <c r="D15" s="155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156" t="s">
        <v>25</v>
      </c>
      <c r="J15" s="158">
        <f>IF(ISNUMBER(I12),14000,0)</f>
        <v>0</v>
      </c>
      <c r="K15" s="132">
        <f>IF(ISNUMBER(K12),14000,0)</f>
        <v>0</v>
      </c>
      <c r="L15" s="132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34" t="s">
        <v>15</v>
      </c>
      <c r="R15" s="4" t="s">
        <v>12</v>
      </c>
      <c r="S15" s="1" t="e">
        <f>42*#REF!</f>
        <v>#REF!</v>
      </c>
      <c r="T15" s="34" t="s">
        <v>15</v>
      </c>
    </row>
    <row r="16" spans="2:20" ht="22.5" hidden="1" customHeight="1" thickBot="1" x14ac:dyDescent="0.3">
      <c r="B16" s="5" t="s">
        <v>3</v>
      </c>
      <c r="C16" s="141" t="s">
        <v>6</v>
      </c>
      <c r="D16" s="142"/>
      <c r="E16" s="6" t="s">
        <v>8</v>
      </c>
      <c r="F16" s="12">
        <f>IF(ISBLANK(#REF!),0,596*T6)</f>
        <v>0</v>
      </c>
      <c r="G16" s="6" t="s">
        <v>10</v>
      </c>
      <c r="H16" s="12">
        <f>IF(ISBLANK(#REF!),0,785*T6)</f>
        <v>0</v>
      </c>
      <c r="I16" s="157"/>
      <c r="J16" s="159"/>
      <c r="K16" s="133"/>
      <c r="L16" s="133"/>
      <c r="M16" s="6" t="s">
        <v>13</v>
      </c>
      <c r="N16" s="12">
        <f>IF(ISBLANK(#REF!),0,796*T6)</f>
        <v>0</v>
      </c>
      <c r="O16" s="6" t="s">
        <v>14</v>
      </c>
      <c r="P16" s="12">
        <f>357*O11</f>
        <v>0</v>
      </c>
      <c r="Q16" s="34"/>
      <c r="R16" s="6" t="s">
        <v>14</v>
      </c>
      <c r="S16" s="12">
        <f>357*R11</f>
        <v>0</v>
      </c>
      <c r="T16" s="34"/>
    </row>
    <row r="17" spans="2:20" ht="22.5" hidden="1" customHeight="1" thickBot="1" x14ac:dyDescent="0.3">
      <c r="B17" s="3" t="s">
        <v>4</v>
      </c>
      <c r="C17" s="154" t="s">
        <v>30</v>
      </c>
      <c r="D17" s="155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  <c r="R17" s="4" t="s">
        <v>31</v>
      </c>
      <c r="S17" s="1">
        <f>0.7*R12</f>
        <v>0</v>
      </c>
      <c r="T17" s="4" t="s">
        <v>32</v>
      </c>
    </row>
    <row r="18" spans="2:20" ht="30" hidden="1" customHeight="1" thickBot="1" x14ac:dyDescent="0.3">
      <c r="B18" s="143" t="s">
        <v>23</v>
      </c>
      <c r="C18" s="144"/>
      <c r="D18" s="145"/>
      <c r="E18" s="35" t="e">
        <f>MIN(F15:F17)</f>
        <v>#REF!</v>
      </c>
      <c r="F18" s="36"/>
      <c r="G18" s="35" t="e">
        <f>MIN(H15:H17)</f>
        <v>#REF!</v>
      </c>
      <c r="H18" s="36"/>
      <c r="I18" s="41">
        <f>MIN(J15:J17)+MIN(K15:K17)+MIN(L15:L17)</f>
        <v>0</v>
      </c>
      <c r="J18" s="42"/>
      <c r="K18" s="42"/>
      <c r="L18" s="42"/>
      <c r="M18" s="41" t="e">
        <f>MIN(N15:N17)</f>
        <v>#REF!</v>
      </c>
      <c r="N18" s="43"/>
      <c r="O18" s="35" t="e">
        <f>MIN(P15:P17)</f>
        <v>#REF!</v>
      </c>
      <c r="P18" s="36"/>
      <c r="Q18" s="16" t="e">
        <f>MIN(#REF!)</f>
        <v>#REF!</v>
      </c>
      <c r="R18" s="35" t="e">
        <f>MIN(S15:S17)</f>
        <v>#REF!</v>
      </c>
      <c r="S18" s="36"/>
      <c r="T18" s="16" t="e">
        <f>MIN(#REF!)</f>
        <v>#REF!</v>
      </c>
    </row>
    <row r="19" spans="2:20" ht="7.5" hidden="1" customHeight="1" thickBo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2:20" ht="23.1" customHeight="1" thickBot="1" x14ac:dyDescent="0.3">
      <c r="B20" s="183" t="s">
        <v>29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5"/>
      <c r="P20" s="185"/>
      <c r="Q20" s="185"/>
      <c r="R20" s="184"/>
      <c r="S20" s="184"/>
      <c r="T20" s="186"/>
    </row>
    <row r="21" spans="2:20" ht="23.1" customHeight="1" x14ac:dyDescent="0.25">
      <c r="B21" s="15" t="s">
        <v>2</v>
      </c>
      <c r="C21" s="141" t="s">
        <v>66</v>
      </c>
      <c r="D21" s="141"/>
      <c r="E21" s="21" t="s">
        <v>60</v>
      </c>
      <c r="F21" s="22">
        <f>1500*T6</f>
        <v>0</v>
      </c>
      <c r="G21" s="20" t="s">
        <v>61</v>
      </c>
      <c r="H21" s="22">
        <f>2000*T6</f>
        <v>0</v>
      </c>
      <c r="I21" s="21" t="s">
        <v>54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62</v>
      </c>
      <c r="N21" s="22">
        <f>2200*T6</f>
        <v>0</v>
      </c>
      <c r="O21" s="26" t="s">
        <v>62</v>
      </c>
      <c r="P21" s="37">
        <f>2200*O11</f>
        <v>0</v>
      </c>
      <c r="Q21" s="38"/>
      <c r="R21" s="20" t="s">
        <v>63</v>
      </c>
      <c r="S21" s="177">
        <f>6000*R11</f>
        <v>0</v>
      </c>
      <c r="T21" s="178"/>
    </row>
    <row r="22" spans="2:20" ht="23.1" customHeight="1" x14ac:dyDescent="0.25">
      <c r="B22" s="15" t="s">
        <v>3</v>
      </c>
      <c r="C22" s="141" t="s">
        <v>47</v>
      </c>
      <c r="D22" s="142"/>
      <c r="E22" s="20" t="s">
        <v>48</v>
      </c>
      <c r="F22" s="22">
        <f>0.75*E12</f>
        <v>0</v>
      </c>
      <c r="G22" s="20" t="s">
        <v>48</v>
      </c>
      <c r="H22" s="22">
        <f>0.75*G12</f>
        <v>0</v>
      </c>
      <c r="I22" s="21" t="s">
        <v>49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48</v>
      </c>
      <c r="N22" s="22">
        <f>0.75*M12</f>
        <v>0</v>
      </c>
      <c r="O22" s="27" t="s">
        <v>48</v>
      </c>
      <c r="P22" s="39">
        <f>0.75*O12</f>
        <v>0</v>
      </c>
      <c r="Q22" s="40"/>
      <c r="R22" s="20" t="s">
        <v>64</v>
      </c>
      <c r="S22" s="177">
        <f>0.9*R12</f>
        <v>0</v>
      </c>
      <c r="T22" s="178"/>
    </row>
    <row r="23" spans="2:20" ht="30" customHeight="1" thickBot="1" x14ac:dyDescent="0.3">
      <c r="B23" s="143" t="s">
        <v>46</v>
      </c>
      <c r="C23" s="144"/>
      <c r="D23" s="145"/>
      <c r="E23" s="42">
        <f>MIN(F21:F22)</f>
        <v>0</v>
      </c>
      <c r="F23" s="43"/>
      <c r="G23" s="42">
        <f>MIN(H21:H22)</f>
        <v>0</v>
      </c>
      <c r="H23" s="43"/>
      <c r="I23" s="41">
        <f>MIN(J21:J22)+MIN(K21:K22)+MIN(L21:L22)</f>
        <v>0</v>
      </c>
      <c r="J23" s="42"/>
      <c r="K23" s="42"/>
      <c r="L23" s="42"/>
      <c r="M23" s="41">
        <f>MIN(N21:N22)</f>
        <v>0</v>
      </c>
      <c r="N23" s="43"/>
      <c r="O23" s="41">
        <f>MIN(P21:P22)</f>
        <v>0</v>
      </c>
      <c r="P23" s="42"/>
      <c r="Q23" s="43"/>
      <c r="R23" s="42">
        <f>MIN(S21:S22)</f>
        <v>0</v>
      </c>
      <c r="S23" s="42"/>
      <c r="T23" s="179"/>
    </row>
    <row r="24" spans="2:20" ht="8.1" customHeight="1" thickBo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2:20" ht="23.1" customHeight="1" x14ac:dyDescent="0.25">
      <c r="B25" s="138" t="s">
        <v>42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</row>
    <row r="26" spans="2:20" ht="22.5" customHeight="1" x14ac:dyDescent="0.25">
      <c r="B26" s="161" t="s">
        <v>16</v>
      </c>
      <c r="C26" s="162"/>
      <c r="D26" s="162"/>
      <c r="E26" s="160"/>
      <c r="F26" s="160"/>
      <c r="G26" s="160"/>
      <c r="H26" s="160"/>
      <c r="I26" s="167"/>
      <c r="J26" s="168"/>
      <c r="K26" s="168"/>
      <c r="L26" s="169"/>
      <c r="M26" s="160"/>
      <c r="N26" s="160"/>
      <c r="O26" s="167"/>
      <c r="P26" s="168"/>
      <c r="Q26" s="169"/>
      <c r="R26" s="168"/>
      <c r="S26" s="168"/>
      <c r="T26" s="172"/>
    </row>
    <row r="27" spans="2:20" ht="22.5" hidden="1" customHeight="1" x14ac:dyDescent="0.25">
      <c r="B27" s="163" t="s">
        <v>18</v>
      </c>
      <c r="C27" s="164"/>
      <c r="D27" s="164"/>
      <c r="E27" s="146"/>
      <c r="F27" s="146"/>
      <c r="G27" s="146"/>
      <c r="H27" s="146"/>
      <c r="I27" s="170"/>
      <c r="J27" s="171"/>
      <c r="K27" s="171"/>
      <c r="L27" s="147"/>
      <c r="M27" s="146"/>
      <c r="N27" s="146"/>
      <c r="O27" s="170"/>
      <c r="P27" s="171"/>
      <c r="Q27" s="24"/>
      <c r="R27" s="147"/>
      <c r="S27" s="146"/>
      <c r="T27" s="18"/>
    </row>
    <row r="28" spans="2:20" ht="23.1" customHeight="1" x14ac:dyDescent="0.25">
      <c r="B28" s="165" t="s">
        <v>17</v>
      </c>
      <c r="C28" s="166"/>
      <c r="D28" s="166"/>
      <c r="E28" s="146"/>
      <c r="F28" s="146"/>
      <c r="G28" s="146"/>
      <c r="H28" s="146"/>
      <c r="I28" s="170"/>
      <c r="J28" s="171"/>
      <c r="K28" s="171"/>
      <c r="L28" s="147"/>
      <c r="M28" s="146"/>
      <c r="N28" s="146"/>
      <c r="O28" s="170"/>
      <c r="P28" s="171"/>
      <c r="Q28" s="147"/>
      <c r="R28" s="171"/>
      <c r="S28" s="171"/>
      <c r="T28" s="173"/>
    </row>
    <row r="29" spans="2:20" ht="23.1" customHeight="1" thickBot="1" x14ac:dyDescent="0.3">
      <c r="B29" s="85" t="s">
        <v>24</v>
      </c>
      <c r="C29" s="86"/>
      <c r="D29" s="86"/>
      <c r="E29" s="91">
        <f>SUM(E26:F28)</f>
        <v>0</v>
      </c>
      <c r="F29" s="91"/>
      <c r="G29" s="91">
        <f>SUM(G26:H28)</f>
        <v>0</v>
      </c>
      <c r="H29" s="91"/>
      <c r="I29" s="69">
        <f>SUM(I26:L28)</f>
        <v>0</v>
      </c>
      <c r="J29" s="70"/>
      <c r="K29" s="70"/>
      <c r="L29" s="71"/>
      <c r="M29" s="91">
        <f t="shared" ref="M29" si="0">SUM(M26:N28)</f>
        <v>0</v>
      </c>
      <c r="N29" s="91"/>
      <c r="O29" s="69">
        <f t="shared" ref="O29" si="1">SUM(O26:P28)</f>
        <v>0</v>
      </c>
      <c r="P29" s="70"/>
      <c r="Q29" s="71"/>
      <c r="R29" s="70">
        <f t="shared" ref="R29" si="2">SUM(R26:S28)</f>
        <v>0</v>
      </c>
      <c r="S29" s="70"/>
      <c r="T29" s="92"/>
    </row>
    <row r="30" spans="2:20" ht="8.1" customHeight="1" thickBo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2:20" ht="23.1" customHeight="1" thickBot="1" x14ac:dyDescent="0.3">
      <c r="B31" s="82" t="s">
        <v>38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</row>
    <row r="32" spans="2:20" ht="23.1" customHeight="1" x14ac:dyDescent="0.25">
      <c r="B32" s="87" t="s">
        <v>52</v>
      </c>
      <c r="C32" s="88"/>
      <c r="D32" s="88"/>
      <c r="E32" s="88"/>
      <c r="F32" s="88"/>
      <c r="G32" s="88"/>
      <c r="H32" s="88"/>
      <c r="I32" s="88"/>
      <c r="J32" s="88"/>
      <c r="K32" s="89">
        <f>SUM(E12:T12)</f>
        <v>0</v>
      </c>
      <c r="L32" s="89"/>
      <c r="M32" s="89"/>
      <c r="N32" s="89"/>
      <c r="O32" s="89"/>
      <c r="P32" s="89"/>
      <c r="Q32" s="89"/>
      <c r="R32" s="89"/>
      <c r="S32" s="89"/>
      <c r="T32" s="90"/>
    </row>
    <row r="33" spans="2:20" ht="22.5" customHeight="1" x14ac:dyDescent="0.25">
      <c r="B33" s="112" t="s">
        <v>35</v>
      </c>
      <c r="C33" s="113"/>
      <c r="D33" s="113"/>
      <c r="E33" s="113"/>
      <c r="F33" s="113"/>
      <c r="G33" s="113"/>
      <c r="H33" s="113"/>
      <c r="I33" s="113"/>
      <c r="J33" s="114"/>
      <c r="K33" s="115">
        <f>SUM(E26:T26)</f>
        <v>0</v>
      </c>
      <c r="L33" s="115"/>
      <c r="M33" s="115"/>
      <c r="N33" s="115"/>
      <c r="O33" s="115"/>
      <c r="P33" s="115"/>
      <c r="Q33" s="115"/>
      <c r="R33" s="115"/>
      <c r="S33" s="115"/>
      <c r="T33" s="116"/>
    </row>
    <row r="34" spans="2:20" ht="1.5" hidden="1" customHeight="1" x14ac:dyDescent="0.25">
      <c r="B34" s="117" t="s">
        <v>33</v>
      </c>
      <c r="C34" s="118"/>
      <c r="D34" s="118"/>
      <c r="E34" s="125" t="s">
        <v>34</v>
      </c>
      <c r="F34" s="125"/>
      <c r="G34" s="125"/>
      <c r="H34" s="125"/>
      <c r="I34" s="125"/>
      <c r="J34" s="125"/>
      <c r="K34" s="74">
        <f>SUM(E27:T27)</f>
        <v>0</v>
      </c>
      <c r="L34" s="74"/>
      <c r="M34" s="74"/>
      <c r="N34" s="74"/>
      <c r="O34" s="74"/>
      <c r="P34" s="74"/>
      <c r="Q34" s="74"/>
      <c r="R34" s="74"/>
      <c r="S34" s="74"/>
      <c r="T34" s="75"/>
    </row>
    <row r="35" spans="2:20" ht="22.5" hidden="1" customHeight="1" x14ac:dyDescent="0.25">
      <c r="B35" s="119"/>
      <c r="C35" s="120"/>
      <c r="D35" s="120"/>
      <c r="E35" s="126" t="s">
        <v>37</v>
      </c>
      <c r="F35" s="126"/>
      <c r="G35" s="126"/>
      <c r="H35" s="126"/>
      <c r="I35" s="126"/>
      <c r="J35" s="127"/>
      <c r="K35" s="76">
        <f>ROUNDDOWN(SUM(E27:T27),-1)</f>
        <v>0</v>
      </c>
      <c r="L35" s="76"/>
      <c r="M35" s="76"/>
      <c r="N35" s="76"/>
      <c r="O35" s="76"/>
      <c r="P35" s="76"/>
      <c r="Q35" s="76"/>
      <c r="R35" s="76"/>
      <c r="S35" s="76"/>
      <c r="T35" s="77"/>
    </row>
    <row r="36" spans="2:20" ht="23.1" customHeight="1" x14ac:dyDescent="0.25">
      <c r="B36" s="67" t="s">
        <v>59</v>
      </c>
      <c r="C36" s="68"/>
      <c r="D36" s="68"/>
      <c r="E36" s="68"/>
      <c r="F36" s="68"/>
      <c r="G36" s="68"/>
      <c r="H36" s="68"/>
      <c r="I36" s="68"/>
      <c r="J36" s="68"/>
      <c r="K36" s="78">
        <f>T6*12000</f>
        <v>0</v>
      </c>
      <c r="L36" s="78"/>
      <c r="M36" s="78"/>
      <c r="N36" s="78"/>
      <c r="O36" s="78"/>
      <c r="P36" s="78"/>
      <c r="Q36" s="78"/>
      <c r="R36" s="78"/>
      <c r="S36" s="78"/>
      <c r="T36" s="79"/>
    </row>
    <row r="37" spans="2:20" ht="23.1" customHeight="1" x14ac:dyDescent="0.25">
      <c r="B37" s="121" t="s">
        <v>36</v>
      </c>
      <c r="C37" s="122"/>
      <c r="D37" s="122"/>
      <c r="E37" s="128" t="s">
        <v>34</v>
      </c>
      <c r="F37" s="128"/>
      <c r="G37" s="128"/>
      <c r="H37" s="128"/>
      <c r="I37" s="128"/>
      <c r="J37" s="129"/>
      <c r="K37" s="80">
        <f>SUM(E28:T28)</f>
        <v>0</v>
      </c>
      <c r="L37" s="80"/>
      <c r="M37" s="80"/>
      <c r="N37" s="80"/>
      <c r="O37" s="80"/>
      <c r="P37" s="80"/>
      <c r="Q37" s="80"/>
      <c r="R37" s="80"/>
      <c r="S37" s="80"/>
      <c r="T37" s="81"/>
    </row>
    <row r="38" spans="2:20" ht="23.1" customHeight="1" x14ac:dyDescent="0.25">
      <c r="B38" s="123"/>
      <c r="C38" s="124"/>
      <c r="D38" s="124"/>
      <c r="E38" s="130" t="s">
        <v>50</v>
      </c>
      <c r="F38" s="130"/>
      <c r="G38" s="130"/>
      <c r="H38" s="130"/>
      <c r="I38" s="130"/>
      <c r="J38" s="131"/>
      <c r="K38" s="72">
        <f>MIN(K36,ROUNDDOWN(SUM(E28:T28),-1))</f>
        <v>0</v>
      </c>
      <c r="L38" s="72"/>
      <c r="M38" s="72"/>
      <c r="N38" s="72"/>
      <c r="O38" s="72"/>
      <c r="P38" s="72"/>
      <c r="Q38" s="72"/>
      <c r="R38" s="72"/>
      <c r="S38" s="72"/>
      <c r="T38" s="73"/>
    </row>
    <row r="39" spans="2:20" ht="23.1" customHeight="1" thickBot="1" x14ac:dyDescent="0.3">
      <c r="B39" s="100" t="s">
        <v>51</v>
      </c>
      <c r="C39" s="101"/>
      <c r="D39" s="101"/>
      <c r="E39" s="101"/>
      <c r="F39" s="101"/>
      <c r="G39" s="101"/>
      <c r="H39" s="101"/>
      <c r="I39" s="101"/>
      <c r="J39" s="102"/>
      <c r="K39" s="103" t="str">
        <f>IF(K32=SUM(K33+K35+K38),"OK",SUM(K33+K35+K38))</f>
        <v>OK</v>
      </c>
      <c r="L39" s="104"/>
      <c r="M39" s="104"/>
      <c r="N39" s="104"/>
      <c r="O39" s="104"/>
      <c r="P39" s="104"/>
      <c r="Q39" s="104"/>
      <c r="R39" s="104"/>
      <c r="S39" s="104"/>
      <c r="T39" s="105"/>
    </row>
    <row r="40" spans="2:20" ht="3" customHeight="1" x14ac:dyDescent="0.25"/>
  </sheetData>
  <sheetProtection algorithmName="SHA-512" hashValue="2Si1ey3pZVsaywicfClavV/DBLq/mTJ2RDo+7wpy+QIm/Vh4TR+Djq9uH7yUh0CbZSOIWfIBr5WwINrNlFNjLQ==" saltValue="iE+LXItyjzmoS5P3WRutcw==" spinCount="100000" sheet="1" selectLockedCells="1"/>
  <dataConsolidate/>
  <mergeCells count="111">
    <mergeCell ref="S22:T22"/>
    <mergeCell ref="R23:T23"/>
    <mergeCell ref="R18:S18"/>
    <mergeCell ref="T15:T16"/>
    <mergeCell ref="B13:T13"/>
    <mergeCell ref="B11:N11"/>
    <mergeCell ref="B19:T19"/>
    <mergeCell ref="B20:T20"/>
    <mergeCell ref="C21:D21"/>
    <mergeCell ref="E27:F27"/>
    <mergeCell ref="E28:F28"/>
    <mergeCell ref="G27:H27"/>
    <mergeCell ref="G28:H28"/>
    <mergeCell ref="I26:L26"/>
    <mergeCell ref="I27:L27"/>
    <mergeCell ref="I28:L28"/>
    <mergeCell ref="G26:H26"/>
    <mergeCell ref="R26:T26"/>
    <mergeCell ref="R28:T28"/>
    <mergeCell ref="O26:Q26"/>
    <mergeCell ref="O27:P27"/>
    <mergeCell ref="O28:Q28"/>
    <mergeCell ref="B24:T24"/>
    <mergeCell ref="M27:N27"/>
    <mergeCell ref="M28:N28"/>
    <mergeCell ref="R27:S27"/>
    <mergeCell ref="B6:D6"/>
    <mergeCell ref="B7:D7"/>
    <mergeCell ref="G9:H10"/>
    <mergeCell ref="M18:N18"/>
    <mergeCell ref="B14:T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B5:T5"/>
    <mergeCell ref="B1:C3"/>
    <mergeCell ref="B39:J39"/>
    <mergeCell ref="K39:T39"/>
    <mergeCell ref="R6:S7"/>
    <mergeCell ref="T6:T7"/>
    <mergeCell ref="B33:J33"/>
    <mergeCell ref="K33:T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T25"/>
    <mergeCell ref="C22:D22"/>
    <mergeCell ref="B23:D23"/>
    <mergeCell ref="E23:F23"/>
    <mergeCell ref="G23:H23"/>
    <mergeCell ref="B36:J36"/>
    <mergeCell ref="I29:L29"/>
    <mergeCell ref="K38:T38"/>
    <mergeCell ref="K34:T34"/>
    <mergeCell ref="K35:T35"/>
    <mergeCell ref="K36:T36"/>
    <mergeCell ref="K37:T37"/>
    <mergeCell ref="B30:T30"/>
    <mergeCell ref="B31:T31"/>
    <mergeCell ref="B29:D29"/>
    <mergeCell ref="B32:J32"/>
    <mergeCell ref="K32:T32"/>
    <mergeCell ref="E29:F29"/>
    <mergeCell ref="G29:H29"/>
    <mergeCell ref="M29:N29"/>
    <mergeCell ref="R29:T29"/>
    <mergeCell ref="O29:Q29"/>
    <mergeCell ref="E6:Q6"/>
    <mergeCell ref="E7:Q7"/>
    <mergeCell ref="Q15:Q16"/>
    <mergeCell ref="O18:P18"/>
    <mergeCell ref="P21:Q21"/>
    <mergeCell ref="P22:Q22"/>
    <mergeCell ref="O23:Q23"/>
    <mergeCell ref="O9:Q10"/>
    <mergeCell ref="O11:Q11"/>
    <mergeCell ref="O12:Q12"/>
    <mergeCell ref="M12:N12"/>
    <mergeCell ref="B8:T8"/>
    <mergeCell ref="M9:N10"/>
    <mergeCell ref="M23:N23"/>
    <mergeCell ref="B9:D9"/>
    <mergeCell ref="I9:L9"/>
    <mergeCell ref="I10:J10"/>
    <mergeCell ref="B10:D10"/>
    <mergeCell ref="E9:F10"/>
    <mergeCell ref="I23:L23"/>
    <mergeCell ref="R9:T10"/>
    <mergeCell ref="R11:T11"/>
    <mergeCell ref="R12:T12"/>
    <mergeCell ref="S21:T21"/>
  </mergeCells>
  <conditionalFormatting sqref="K39:T39">
    <cfRule type="cellIs" dxfId="0" priority="1" operator="lessThan">
      <formula>$K$28</formula>
    </cfRule>
  </conditionalFormatting>
  <dataValidations count="11">
    <dataValidation type="decimal" operator="lessThanOrEqual" allowBlank="1" showErrorMessage="1" errorTitle="Prekročený náklad" sqref="E29:F29" xr:uid="{1B47B32F-DDAF-4C2A-9D45-09D58EED36B7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1 O11" xr:uid="{4DDAA9EF-633D-4D62-821D-E6691A9C1858}">
      <formula1>Q6-Q11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T27" xr:uid="{83A2CFE7-821E-4F29-8E55-11F05C6BD9BA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 R28" xr:uid="{30302A63-18C9-4E2C-AF19-B9ACA825D209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 R26" xr:uid="{DDE1A310-CF33-4333-8D0D-E5D4846E430F}">
      <formula1>IF(E29&gt;E12,FALSE,TRUE)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K27" xr:uid="{CA67E6D2-169A-4398-8071-35D52DC70F8D}">
      <formula1>AND(I27&lt;=I18,I29&lt;=SUM(I12:L12))=TRUE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L27" xr:uid="{8E06A336-E2F4-46D5-801A-E10FCDC0B0AA}">
      <formula1>AND(L27&lt;=L18,L29&lt;=SUM(L12:R12))=TRUE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K28" xr:uid="{6BF25812-75A4-48C7-9ABB-AA289F9B0503}">
      <formula1>AND(I28&lt;=I23,I29&lt;=SUM(I12:L12))=TRUE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L28" xr:uid="{5105D01F-07CB-44B7-BFFB-AB23ACFF1708}">
      <formula1>AND(L28&lt;=L23,L29&lt;=SUM(L12:R12))=TRUE</formula1>
    </dataValidation>
    <dataValidation type="custom" allowBlank="1" showErrorMessage="1" errorTitle="Prekročená výška" error="Suma vlastných zdrojov, požadovanej dotácie a úveru prekročila výšku oprávnených nákladov." sqref="I26:K26" xr:uid="{71840C83-32E6-491D-854B-D8A8A55721F0}">
      <formula1>IF(I29&gt;SUM(I12:L12),FALSE,TRUE)</formula1>
    </dataValidation>
    <dataValidation type="custom" allowBlank="1" showErrorMessage="1" errorTitle="Prekročená výška" error="Suma vlastných zdrojov, požadovanej dotácie a úveru prekročila výšku oprávnených nákladov." sqref="L26" xr:uid="{1DE1C687-7A94-4428-AF4A-BE032C3BD85C}">
      <formula1>IF(L29&gt;SUM(L12:R12),FALSE,TRUE)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3" orientation="landscape" r:id="rId1"/>
  <headerFooter>
    <oddFooter xml:space="preserve">&amp;LŠFRB_ŽIADOSŤ O POSKYTNUTIE PODPORY_TV-ZSS,UD-01_2025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2025-01-16T12:46:00Z</dcterms:created>
  <dcterms:modified xsi:type="dcterms:W3CDTF">2025-01-16T12:46:20Z</dcterms:modified>
</cp:coreProperties>
</file>