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8800" windowHeight="1216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<sst xmlns="http://schemas.openxmlformats.org/spreadsheetml/2006/main" count="49" uniqueCount="46">
  <si>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Typ obnovy:</t>
  </si>
  <si>
    <t>Posudzovaný údaj</t>
  </si>
  <si>
    <t>Obstarávacia cena /€/</t>
  </si>
  <si>
    <t>Max. úver  /€/ podľa typu obnovy</t>
  </si>
  <si>
    <t>Max. možný úver /€/</t>
  </si>
  <si>
    <t>Úrok %</t>
  </si>
  <si>
    <t>Spolu</t>
  </si>
  <si>
    <t>Maximálny úver v €</t>
  </si>
  <si>
    <t>Požadovaný úver v €</t>
  </si>
  <si>
    <t>Tabuľka pre výpočet maximálnej výšky úveru</t>
  </si>
  <si>
    <t xml:space="preserve">PRÍLOHA č. </t>
  </si>
  <si>
    <t xml:space="preserve"> MIESTO STAVBY:</t>
  </si>
  <si>
    <t>Poznámka:</t>
  </si>
  <si>
    <t xml:space="preserve">Vypracoval: </t>
  </si>
  <si>
    <t xml:space="preserve">Pečiatka a podpis: </t>
  </si>
  <si>
    <t xml:space="preserve">ŽIADOSŤ č. (EPŽ) </t>
  </si>
  <si>
    <t xml:space="preserve">Max. úver  </t>
  </si>
  <si>
    <t>počet syst. porúch</t>
  </si>
  <si>
    <r>
      <t>podlahová plocha bytov v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</si>
  <si>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r>
      <t>podlahová plocha bytov v m</t>
    </r>
    <r>
      <rPr>
        <vertAlign val="superscript"/>
        <sz val="10"/>
        <color indexed="8"/>
        <rFont val="Arial"/>
        <family val="2"/>
      </rPr>
      <t>2</t>
    </r>
  </si>
  <si>
    <t>počet výťahov, ktoré sa vymieňajú</t>
  </si>
  <si>
    <t>počet výťahov, ktoré sa modernizujú</t>
  </si>
  <si>
    <t>Zateplenie bytového domu            (max. 100 % ON)</t>
  </si>
  <si>
    <t>Vybudovanie bezbariérového prístupu do bytov v bytovom dome (max. 100 % ON)</t>
  </si>
  <si>
    <t>- Žiadateľ vypĺňa príslušné hodnoty len v podfarbených bunkách. Výška max. úveru a úrok sa vypočíta automaticky.</t>
  </si>
  <si>
    <t>- Výšku požadovaného úveru je potrebné zaokrúhliť na celé desiatky eur smerom nadol.</t>
  </si>
  <si>
    <t xml:space="preserve">- Podlahová plocha bytov (PP) = súčet plochy obytných miestností, plochy príslušenstva bytu a plochy lodžií, balkónov a terás (plocha pivníc a komôr mimo bytu sa do PP bytov nezapočítava). </t>
  </si>
  <si>
    <t>Výmena výťahu                                      (max. 100 % ON)</t>
  </si>
  <si>
    <t>Podlahová plocha bytov v m2 :</t>
  </si>
  <si>
    <t xml:space="preserve">Úver na modernizáciu BD :   </t>
  </si>
  <si>
    <r>
      <t xml:space="preserve">         Návrh výšky podpory - SPRÁVCA / SVB</t>
    </r>
    <r>
      <rPr>
        <sz val="12"/>
        <color indexed="8"/>
        <rFont val="Arial"/>
        <family val="2"/>
      </rPr>
      <t xml:space="preserve">      </t>
    </r>
  </si>
  <si>
    <r>
      <rPr>
        <sz val="10"/>
        <color indexed="8"/>
        <rFont val="Arial"/>
        <family val="2"/>
      </rPr>
      <t>Tlačivo pre rok</t>
    </r>
    <r>
      <rPr>
        <i/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 xml:space="preserve">      </t>
    </r>
    <r>
      <rPr>
        <i/>
        <sz val="14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2024</t>
    </r>
  </si>
  <si>
    <r>
      <t xml:space="preserve">max. </t>
    </r>
    <r>
      <rPr>
        <b/>
        <sz val="10"/>
        <rFont val="Arial"/>
        <family val="2"/>
      </rPr>
      <t>240 €/m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podl. plochy bytu</t>
    </r>
  </si>
  <si>
    <r>
      <t xml:space="preserve">max. </t>
    </r>
    <r>
      <rPr>
        <b/>
        <sz val="10"/>
        <rFont val="Arial"/>
        <family val="2"/>
      </rPr>
      <t>140 €/m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podl. plochy bytu               /1 systémovú poruchu</t>
    </r>
  </si>
  <si>
    <r>
      <t xml:space="preserve">max. </t>
    </r>
    <r>
      <rPr>
        <b/>
        <sz val="10"/>
        <rFont val="Arial"/>
        <family val="2"/>
      </rPr>
      <t>80 000 €</t>
    </r>
    <r>
      <rPr>
        <sz val="10"/>
        <rFont val="Arial"/>
        <family val="2"/>
      </rPr>
      <t xml:space="preserve">                   na 1 výťah</t>
    </r>
  </si>
  <si>
    <r>
      <t xml:space="preserve">max. </t>
    </r>
    <r>
      <rPr>
        <b/>
        <sz val="10"/>
        <rFont val="Arial"/>
        <family val="2"/>
      </rPr>
      <t>140 €/m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podl. plochy bytu</t>
    </r>
  </si>
  <si>
    <r>
      <t xml:space="preserve">max. </t>
    </r>
    <r>
      <rPr>
        <b/>
        <sz val="10"/>
        <rFont val="Arial"/>
        <family val="2"/>
      </rPr>
      <t>190 €/m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podl. plochy bytu</t>
    </r>
  </si>
  <si>
    <r>
      <t xml:space="preserve">max. </t>
    </r>
    <r>
      <rPr>
        <b/>
        <sz val="10"/>
        <rFont val="Arial"/>
        <family val="2"/>
      </rPr>
      <t>100 €/m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podl. plochy bytu</t>
    </r>
  </si>
  <si>
    <r>
      <t xml:space="preserve">max. </t>
    </r>
    <r>
      <rPr>
        <b/>
        <sz val="10"/>
        <rFont val="Arial"/>
        <family val="2"/>
      </rPr>
      <t>130 €/m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podl. plochy bytu</t>
    </r>
  </si>
  <si>
    <t>Odstránenie systémovej poruchy (max. 90 % ON)</t>
  </si>
  <si>
    <t>Modernizácia výťahu                    (max. 90 % ON)</t>
  </si>
  <si>
    <t>Výmena spoločných rozvodov plynu, elektriny,  kanalizácie, vody, vzduchotechniky a tepla v bytovom dome (max. 90 % ON)</t>
  </si>
  <si>
    <t>Iná modernizácia bytového domu (max. 90 % ON)</t>
  </si>
  <si>
    <r>
      <t xml:space="preserve">max. </t>
    </r>
    <r>
      <rPr>
        <b/>
        <sz val="10"/>
        <rFont val="Arial"/>
        <family val="2"/>
      </rPr>
      <t>50 000 €</t>
    </r>
    <r>
      <rPr>
        <sz val="10"/>
        <rFont val="Arial"/>
        <family val="2"/>
      </rPr>
      <t xml:space="preserve">            na 1 výťah</t>
    </r>
  </si>
  <si>
    <t>Realizácia obnoviteľného zdroja energie (max. 100 % ON)</t>
  </si>
  <si>
    <t>- Úver na odstránenie systémovej poruchy a modernizáciu bytového domu podľa §8 ods. 1 pism.c) zákona nesmie presiahnuť 2000,00 €/m2 podlahovej plochy bytu.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</si>
</sst>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\P\r\a\vd\a;&quot;Pravda&quot;;&quot;Nepravda&quot;"/>
    <numFmt numFmtId="166" formatCode="[$€-2]\ #\ ##,000_);[Red]\([$¥€-2]\ #\ 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4"/>
      <color indexed="8"/>
      <name val="Arial"/>
      <family val="2"/>
    </font>
    <font>
      <sz val="12"/>
      <color indexed="8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7.5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7.5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9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ck"/>
      <right style="thick"/>
      <top style="thick"/>
      <bottom style="thick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/>
      <top/>
      <bottom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/>
      <top/>
      <bottom style="dashed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1" fillId="0" borderId="0" xfId="0" applyFont="1" applyAlignment="1" applyProtection="1">
      <alignment horizontal="right"/>
      <protection hidden="1"/>
    </xf>
    <xf numFmtId="0" fontId="59" fillId="0" borderId="0" xfId="0" applyFont="1" applyAlignment="1">
      <alignment/>
    </xf>
    <xf numFmtId="4" fontId="59" fillId="0" borderId="10" xfId="0" applyNumberFormat="1" applyFont="1" applyBorder="1" applyAlignment="1" applyProtection="1">
      <alignment vertical="center" wrapText="1"/>
      <protection hidden="1"/>
    </xf>
    <xf numFmtId="4" fontId="59" fillId="0" borderId="11" xfId="0" applyNumberFormat="1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164" fontId="59" fillId="0" borderId="0" xfId="0" applyNumberFormat="1" applyFont="1" applyAlignment="1" applyProtection="1">
      <alignment/>
      <protection hidden="1"/>
    </xf>
    <xf numFmtId="0" fontId="60" fillId="0" borderId="0" xfId="0" applyFont="1" applyAlignment="1" applyProtection="1">
      <alignment horizontal="left" indent="5"/>
      <protection hidden="1"/>
    </xf>
    <xf numFmtId="0" fontId="59" fillId="0" borderId="0" xfId="0" applyFont="1" applyAlignment="1" applyProtection="1">
      <alignment horizontal="left"/>
      <protection hidden="1"/>
    </xf>
    <xf numFmtId="0" fontId="61" fillId="0" borderId="0" xfId="0" applyFont="1" applyAlignment="1" applyProtection="1">
      <alignment/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2" fillId="0" borderId="0" xfId="0" applyFont="1" applyBorder="1" applyAlignment="1">
      <alignment vertical="center"/>
    </xf>
    <xf numFmtId="4" fontId="4" fillId="23" borderId="1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4" fontId="59" fillId="33" borderId="13" xfId="0" applyNumberFormat="1" applyFont="1" applyFill="1" applyBorder="1" applyAlignment="1" applyProtection="1">
      <alignment vertical="center" wrapText="1"/>
      <protection hidden="1"/>
    </xf>
    <xf numFmtId="4" fontId="59" fillId="33" borderId="14" xfId="0" applyNumberFormat="1" applyFont="1" applyFill="1" applyBorder="1" applyAlignment="1" applyProtection="1">
      <alignment vertical="center" wrapText="1"/>
      <protection hidden="1"/>
    </xf>
    <xf numFmtId="4" fontId="59" fillId="0" borderId="15" xfId="0" applyNumberFormat="1" applyFont="1" applyBorder="1" applyAlignment="1" applyProtection="1">
      <alignment vertical="center" wrapText="1"/>
      <protection hidden="1"/>
    </xf>
    <xf numFmtId="4" fontId="4" fillId="23" borderId="16" xfId="0" applyNumberFormat="1" applyFont="1" applyFill="1" applyBorder="1" applyAlignment="1" applyProtection="1">
      <alignment vertical="center" wrapText="1"/>
      <protection locked="0"/>
    </xf>
    <xf numFmtId="4" fontId="59" fillId="33" borderId="17" xfId="0" applyNumberFormat="1" applyFont="1" applyFill="1" applyBorder="1" applyAlignment="1" applyProtection="1">
      <alignment vertical="center" wrapText="1"/>
      <protection hidden="1"/>
    </xf>
    <xf numFmtId="4" fontId="59" fillId="33" borderId="18" xfId="0" applyNumberFormat="1" applyFont="1" applyFill="1" applyBorder="1" applyAlignment="1" applyProtection="1">
      <alignment vertical="center" wrapText="1"/>
      <protection hidden="1"/>
    </xf>
    <xf numFmtId="0" fontId="63" fillId="0" borderId="0" xfId="0" applyFont="1" applyAlignment="1">
      <alignment horizontal="right" vertical="center"/>
    </xf>
    <xf numFmtId="0" fontId="64" fillId="0" borderId="19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>
      <alignment vertical="center"/>
    </xf>
    <xf numFmtId="0" fontId="63" fillId="0" borderId="0" xfId="0" applyFont="1" applyBorder="1" applyAlignment="1">
      <alignment horizontal="right" vertical="center"/>
    </xf>
    <xf numFmtId="0" fontId="65" fillId="0" borderId="19" xfId="0" applyFont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vertical="center" wrapText="1"/>
      <protection hidden="1"/>
    </xf>
    <xf numFmtId="0" fontId="59" fillId="0" borderId="21" xfId="0" applyFont="1" applyBorder="1" applyAlignment="1" applyProtection="1">
      <alignment vertical="center" wrapText="1"/>
      <protection hidden="1"/>
    </xf>
    <xf numFmtId="0" fontId="59" fillId="0" borderId="22" xfId="0" applyFont="1" applyBorder="1" applyAlignment="1" applyProtection="1">
      <alignment vertical="center" wrapText="1"/>
      <protection hidden="1"/>
    </xf>
    <xf numFmtId="0" fontId="59" fillId="0" borderId="0" xfId="0" applyFont="1" applyAlignment="1" applyProtection="1">
      <alignment vertical="center"/>
      <protection hidden="1"/>
    </xf>
    <xf numFmtId="0" fontId="66" fillId="0" borderId="0" xfId="0" applyFont="1" applyAlignment="1" applyProtection="1">
      <alignment vertical="center"/>
      <protection hidden="1"/>
    </xf>
    <xf numFmtId="0" fontId="64" fillId="0" borderId="0" xfId="0" applyNumberFormat="1" applyFont="1" applyFill="1" applyBorder="1" applyAlignment="1" applyProtection="1">
      <alignment horizontal="right" vertical="center"/>
      <protection hidden="1"/>
    </xf>
    <xf numFmtId="0" fontId="67" fillId="0" borderId="0" xfId="0" applyFont="1" applyAlignment="1" applyProtection="1">
      <alignment vertical="center"/>
      <protection hidden="1"/>
    </xf>
    <xf numFmtId="0" fontId="59" fillId="0" borderId="0" xfId="0" applyFont="1" applyFill="1" applyAlignment="1" applyProtection="1">
      <alignment vertical="center"/>
      <protection hidden="1"/>
    </xf>
    <xf numFmtId="11" fontId="0" fillId="0" borderId="0" xfId="0" applyNumberFormat="1" applyAlignment="1" applyProtection="1">
      <alignment/>
      <protection hidden="1"/>
    </xf>
    <xf numFmtId="49" fontId="60" fillId="0" borderId="0" xfId="0" applyNumberFormat="1" applyFont="1" applyAlignment="1" applyProtection="1">
      <alignment vertical="center" wrapText="1"/>
      <protection hidden="1"/>
    </xf>
    <xf numFmtId="4" fontId="59" fillId="0" borderId="23" xfId="0" applyNumberFormat="1" applyFont="1" applyBorder="1" applyAlignment="1" applyProtection="1">
      <alignment vertical="center" wrapText="1"/>
      <protection hidden="1"/>
    </xf>
    <xf numFmtId="4" fontId="59" fillId="23" borderId="24" xfId="0" applyNumberFormat="1" applyFont="1" applyFill="1" applyBorder="1" applyAlignment="1" applyProtection="1">
      <alignment vertical="center" wrapText="1"/>
      <protection locked="0"/>
    </xf>
    <xf numFmtId="4" fontId="59" fillId="23" borderId="25" xfId="0" applyNumberFormat="1" applyFont="1" applyFill="1" applyBorder="1" applyAlignment="1" applyProtection="1">
      <alignment vertical="center" wrapText="1"/>
      <protection locked="0"/>
    </xf>
    <xf numFmtId="0" fontId="65" fillId="0" borderId="0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left" vertical="center" wrapText="1"/>
      <protection hidden="1"/>
    </xf>
    <xf numFmtId="164" fontId="59" fillId="0" borderId="27" xfId="0" applyNumberFormat="1" applyFont="1" applyBorder="1" applyAlignment="1" applyProtection="1">
      <alignment horizontal="center" vertical="center" wrapText="1"/>
      <protection hidden="1"/>
    </xf>
    <xf numFmtId="164" fontId="59" fillId="0" borderId="28" xfId="0" applyNumberFormat="1" applyFont="1" applyBorder="1" applyAlignment="1" applyProtection="1">
      <alignment horizontal="center" vertical="center" wrapText="1"/>
      <protection hidden="1"/>
    </xf>
    <xf numFmtId="0" fontId="64" fillId="33" borderId="29" xfId="0" applyNumberFormat="1" applyFont="1" applyFill="1" applyBorder="1" applyAlignment="1" applyProtection="1">
      <alignment horizontal="right" vertical="center"/>
      <protection hidden="1"/>
    </xf>
    <xf numFmtId="0" fontId="64" fillId="33" borderId="30" xfId="0" applyNumberFormat="1" applyFont="1" applyFill="1" applyBorder="1" applyAlignment="1" applyProtection="1">
      <alignment horizontal="right" vertical="center"/>
      <protection hidden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right" vertical="center"/>
    </xf>
    <xf numFmtId="0" fontId="70" fillId="0" borderId="0" xfId="0" applyFont="1" applyFill="1" applyBorder="1" applyAlignment="1">
      <alignment vertical="center" wrapText="1"/>
    </xf>
    <xf numFmtId="0" fontId="63" fillId="0" borderId="0" xfId="0" applyFont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8" fillId="0" borderId="30" xfId="0" applyFont="1" applyFill="1" applyBorder="1" applyAlignment="1">
      <alignment horizontal="right" vertical="center"/>
    </xf>
    <xf numFmtId="0" fontId="68" fillId="0" borderId="0" xfId="0" applyFont="1" applyAlignment="1">
      <alignment/>
    </xf>
    <xf numFmtId="0" fontId="64" fillId="33" borderId="31" xfId="0" applyNumberFormat="1" applyFont="1" applyFill="1" applyBorder="1" applyAlignment="1" applyProtection="1">
      <alignment horizontal="right" vertical="center"/>
      <protection hidden="1"/>
    </xf>
    <xf numFmtId="0" fontId="68" fillId="0" borderId="0" xfId="0" applyFont="1" applyBorder="1" applyAlignment="1" applyProtection="1">
      <alignment vertical="center"/>
      <protection hidden="1"/>
    </xf>
    <xf numFmtId="0" fontId="68" fillId="0" borderId="0" xfId="0" applyFont="1" applyAlignment="1" applyProtection="1">
      <alignment vertical="center"/>
      <protection hidden="1"/>
    </xf>
    <xf numFmtId="0" fontId="64" fillId="33" borderId="32" xfId="0" applyNumberFormat="1" applyFont="1" applyFill="1" applyBorder="1" applyAlignment="1" applyProtection="1">
      <alignment horizontal="right" vertical="center"/>
      <protection hidden="1"/>
    </xf>
    <xf numFmtId="0" fontId="68" fillId="33" borderId="33" xfId="0" applyFont="1" applyFill="1" applyBorder="1" applyAlignment="1">
      <alignment/>
    </xf>
    <xf numFmtId="0" fontId="68" fillId="33" borderId="34" xfId="0" applyFont="1" applyFill="1" applyBorder="1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Border="1" applyAlignment="1" applyProtection="1">
      <alignment vertical="center"/>
      <protection hidden="1"/>
    </xf>
    <xf numFmtId="0" fontId="68" fillId="0" borderId="0" xfId="0" applyFont="1" applyFill="1" applyAlignment="1" applyProtection="1">
      <alignment vertical="center"/>
      <protection hidden="1"/>
    </xf>
    <xf numFmtId="0" fontId="68" fillId="0" borderId="0" xfId="0" applyFont="1" applyAlignment="1" applyProtection="1">
      <alignment/>
      <protection hidden="1"/>
    </xf>
    <xf numFmtId="0" fontId="59" fillId="0" borderId="0" xfId="0" applyFont="1" applyFill="1" applyBorder="1" applyAlignment="1" applyProtection="1">
      <alignment horizontal="right" vertical="center" wrapText="1"/>
      <protection hidden="1"/>
    </xf>
    <xf numFmtId="0" fontId="59" fillId="0" borderId="35" xfId="0" applyFont="1" applyBorder="1" applyAlignment="1" applyProtection="1">
      <alignment vertical="center" wrapText="1"/>
      <protection hidden="1"/>
    </xf>
    <xf numFmtId="4" fontId="59" fillId="0" borderId="36" xfId="0" applyNumberFormat="1" applyFont="1" applyBorder="1" applyAlignment="1" applyProtection="1">
      <alignment vertical="center" wrapText="1"/>
      <protection hidden="1"/>
    </xf>
    <xf numFmtId="4" fontId="59" fillId="0" borderId="37" xfId="0" applyNumberFormat="1" applyFont="1" applyBorder="1" applyAlignment="1" applyProtection="1">
      <alignment vertical="center" wrapText="1"/>
      <protection hidden="1"/>
    </xf>
    <xf numFmtId="0" fontId="0" fillId="0" borderId="0" xfId="0" applyBorder="1" applyAlignment="1">
      <alignment/>
    </xf>
    <xf numFmtId="4" fontId="59" fillId="0" borderId="26" xfId="0" applyNumberFormat="1" applyFont="1" applyBorder="1" applyAlignment="1" applyProtection="1">
      <alignment vertical="center" wrapText="1"/>
      <protection hidden="1"/>
    </xf>
    <xf numFmtId="4" fontId="59" fillId="33" borderId="38" xfId="0" applyNumberFormat="1" applyFont="1" applyFill="1" applyBorder="1" applyAlignment="1" applyProtection="1">
      <alignment vertical="center" wrapText="1"/>
      <protection hidden="1"/>
    </xf>
    <xf numFmtId="164" fontId="71" fillId="33" borderId="39" xfId="0" applyNumberFormat="1" applyFont="1" applyFill="1" applyBorder="1" applyAlignment="1" applyProtection="1">
      <alignment horizontal="center" vertical="center" wrapText="1"/>
      <protection hidden="1"/>
    </xf>
    <xf numFmtId="4" fontId="71" fillId="33" borderId="4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left" vertical="center" wrapText="1"/>
      <protection hidden="1"/>
    </xf>
    <xf numFmtId="0" fontId="4" fillId="0" borderId="37" xfId="0" applyFont="1" applyBorder="1" applyAlignment="1" applyProtection="1">
      <alignment horizontal="left" vertical="center" wrapText="1"/>
      <protection hidden="1"/>
    </xf>
    <xf numFmtId="0" fontId="4" fillId="0" borderId="41" xfId="0" applyFont="1" applyBorder="1" applyAlignment="1" applyProtection="1">
      <alignment horizontal="left" vertical="center" wrapText="1"/>
      <protection hidden="1"/>
    </xf>
    <xf numFmtId="4" fontId="5" fillId="23" borderId="13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vertical="center"/>
    </xf>
    <xf numFmtId="0" fontId="71" fillId="33" borderId="36" xfId="0" applyFont="1" applyFill="1" applyBorder="1" applyAlignment="1" applyProtection="1">
      <alignment horizontal="center" vertical="center" wrapText="1"/>
      <protection hidden="1"/>
    </xf>
    <xf numFmtId="0" fontId="71" fillId="33" borderId="42" xfId="0" applyFont="1" applyFill="1" applyBorder="1" applyAlignment="1" applyProtection="1">
      <alignment horizontal="center" vertical="center" wrapText="1"/>
      <protection hidden="1"/>
    </xf>
    <xf numFmtId="0" fontId="72" fillId="0" borderId="0" xfId="0" applyFont="1" applyAlignment="1" applyProtection="1">
      <alignment/>
      <protection hidden="1"/>
    </xf>
    <xf numFmtId="0" fontId="72" fillId="0" borderId="0" xfId="0" applyFont="1" applyAlignment="1">
      <alignment/>
    </xf>
    <xf numFmtId="164" fontId="59" fillId="0" borderId="27" xfId="0" applyNumberFormat="1" applyFont="1" applyBorder="1" applyAlignment="1" applyProtection="1">
      <alignment horizontal="center" vertical="center" wrapText="1"/>
      <protection hidden="1"/>
    </xf>
    <xf numFmtId="4" fontId="59" fillId="0" borderId="43" xfId="0" applyNumberFormat="1" applyFont="1" applyBorder="1" applyAlignment="1" applyProtection="1">
      <alignment vertical="center" wrapText="1"/>
      <protection hidden="1"/>
    </xf>
    <xf numFmtId="164" fontId="59" fillId="0" borderId="27" xfId="0" applyNumberFormat="1" applyFont="1" applyBorder="1" applyAlignment="1" applyProtection="1">
      <alignment horizontal="center" vertical="center" wrapText="1"/>
      <protection hidden="1"/>
    </xf>
    <xf numFmtId="4" fontId="59" fillId="0" borderId="44" xfId="0" applyNumberFormat="1" applyFont="1" applyBorder="1" applyAlignment="1" applyProtection="1">
      <alignment vertical="center" wrapText="1"/>
      <protection hidden="1"/>
    </xf>
    <xf numFmtId="0" fontId="59" fillId="0" borderId="45" xfId="0" applyFont="1" applyBorder="1" applyAlignment="1" applyProtection="1">
      <alignment vertical="center" wrapText="1"/>
      <protection hidden="1"/>
    </xf>
    <xf numFmtId="4" fontId="59" fillId="23" borderId="46" xfId="0" applyNumberFormat="1" applyFont="1" applyFill="1" applyBorder="1" applyAlignment="1" applyProtection="1">
      <alignment vertical="center" wrapText="1"/>
      <protection locked="0"/>
    </xf>
    <xf numFmtId="0" fontId="59" fillId="0" borderId="0" xfId="0" applyFont="1" applyFill="1" applyBorder="1" applyAlignment="1" applyProtection="1">
      <alignment horizontal="center" vertical="center"/>
      <protection hidden="1"/>
    </xf>
    <xf numFmtId="49" fontId="60" fillId="0" borderId="0" xfId="0" applyNumberFormat="1" applyFont="1" applyAlignment="1" applyProtection="1">
      <alignment horizontal="left" vertical="center" wrapText="1"/>
      <protection hidden="1"/>
    </xf>
    <xf numFmtId="0" fontId="68" fillId="0" borderId="47" xfId="0" applyFont="1" applyBorder="1" applyAlignment="1" applyProtection="1">
      <alignment horizontal="center" vertical="center"/>
      <protection hidden="1" locked="0"/>
    </xf>
    <xf numFmtId="0" fontId="71" fillId="0" borderId="21" xfId="0" applyFont="1" applyBorder="1" applyAlignment="1" applyProtection="1">
      <alignment horizontal="left" vertical="center"/>
      <protection hidden="1"/>
    </xf>
    <xf numFmtId="0" fontId="68" fillId="0" borderId="48" xfId="0" applyFont="1" applyBorder="1" applyAlignment="1" applyProtection="1">
      <alignment horizontal="left" vertical="center"/>
      <protection hidden="1"/>
    </xf>
    <xf numFmtId="0" fontId="71" fillId="0" borderId="10" xfId="0" applyFont="1" applyBorder="1" applyAlignment="1" applyProtection="1">
      <alignment horizontal="right" vertical="center" wrapText="1"/>
      <protection hidden="1"/>
    </xf>
    <xf numFmtId="0" fontId="68" fillId="0" borderId="10" xfId="0" applyFont="1" applyBorder="1" applyAlignment="1" applyProtection="1">
      <alignment horizontal="right" vertical="center"/>
      <protection hidden="1"/>
    </xf>
    <xf numFmtId="0" fontId="59" fillId="0" borderId="49" xfId="0" applyFont="1" applyBorder="1" applyAlignment="1" applyProtection="1">
      <alignment vertical="center"/>
      <protection hidden="1"/>
    </xf>
    <xf numFmtId="0" fontId="71" fillId="0" borderId="26" xfId="0" applyFont="1" applyBorder="1" applyAlignment="1" applyProtection="1">
      <alignment horizontal="right" vertical="center"/>
      <protection hidden="1"/>
    </xf>
    <xf numFmtId="0" fontId="68" fillId="0" borderId="21" xfId="0" applyFont="1" applyBorder="1" applyAlignment="1" applyProtection="1">
      <alignment horizontal="right" vertical="center"/>
      <protection hidden="1"/>
    </xf>
    <xf numFmtId="49" fontId="60" fillId="0" borderId="0" xfId="0" applyNumberFormat="1" applyFont="1" applyBorder="1" applyAlignment="1" applyProtection="1">
      <alignment horizontal="left" vertical="center" wrapText="1"/>
      <protection hidden="1"/>
    </xf>
    <xf numFmtId="0" fontId="71" fillId="33" borderId="13" xfId="0" applyFont="1" applyFill="1" applyBorder="1" applyAlignment="1" applyProtection="1">
      <alignment vertical="center" wrapText="1"/>
      <protection hidden="1"/>
    </xf>
    <xf numFmtId="0" fontId="68" fillId="0" borderId="50" xfId="0" applyFont="1" applyBorder="1" applyAlignment="1" applyProtection="1">
      <alignment vertical="center" wrapText="1"/>
      <protection hidden="1"/>
    </xf>
    <xf numFmtId="0" fontId="71" fillId="33" borderId="22" xfId="0" applyNumberFormat="1" applyFont="1" applyFill="1" applyBorder="1" applyAlignment="1" applyProtection="1">
      <alignment horizontal="center" vertical="center"/>
      <protection hidden="1"/>
    </xf>
    <xf numFmtId="0" fontId="71" fillId="33" borderId="51" xfId="0" applyNumberFormat="1" applyFont="1" applyFill="1" applyBorder="1" applyAlignment="1" applyProtection="1">
      <alignment horizontal="center" vertical="center"/>
      <protection hidden="1"/>
    </xf>
    <xf numFmtId="4" fontId="71" fillId="23" borderId="50" xfId="0" applyNumberFormat="1" applyFont="1" applyFill="1" applyBorder="1" applyAlignment="1" applyProtection="1">
      <alignment vertical="center"/>
      <protection locked="0"/>
    </xf>
    <xf numFmtId="4" fontId="71" fillId="23" borderId="52" xfId="0" applyNumberFormat="1" applyFont="1" applyFill="1" applyBorder="1" applyAlignment="1" applyProtection="1">
      <alignment vertical="center"/>
      <protection locked="0"/>
    </xf>
    <xf numFmtId="4" fontId="59" fillId="33" borderId="49" xfId="0" applyNumberFormat="1" applyFont="1" applyFill="1" applyBorder="1" applyAlignment="1" applyProtection="1">
      <alignment vertical="center"/>
      <protection hidden="1"/>
    </xf>
    <xf numFmtId="4" fontId="59" fillId="33" borderId="41" xfId="0" applyNumberFormat="1" applyFont="1" applyFill="1" applyBorder="1" applyAlignment="1" applyProtection="1">
      <alignment vertical="center"/>
      <protection hidden="1"/>
    </xf>
    <xf numFmtId="0" fontId="71" fillId="0" borderId="20" xfId="0" applyFont="1" applyBorder="1" applyAlignment="1" applyProtection="1">
      <alignment horizontal="left" vertical="center" wrapText="1"/>
      <protection hidden="1"/>
    </xf>
    <xf numFmtId="0" fontId="68" fillId="0" borderId="41" xfId="0" applyFont="1" applyBorder="1" applyAlignment="1" applyProtection="1">
      <alignment horizontal="left" vertical="center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4" fillId="0" borderId="53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left" vertical="center" wrapText="1"/>
      <protection hidden="1"/>
    </xf>
    <xf numFmtId="0" fontId="4" fillId="0" borderId="54" xfId="0" applyFont="1" applyBorder="1" applyAlignment="1" applyProtection="1">
      <alignment horizontal="left" vertical="center" wrapText="1"/>
      <protection hidden="1"/>
    </xf>
    <xf numFmtId="0" fontId="71" fillId="33" borderId="36" xfId="0" applyFont="1" applyFill="1" applyBorder="1" applyAlignment="1" applyProtection="1">
      <alignment horizontal="center" vertical="center" wrapText="1"/>
      <protection hidden="1"/>
    </xf>
    <xf numFmtId="0" fontId="59" fillId="33" borderId="36" xfId="0" applyFont="1" applyFill="1" applyBorder="1" applyAlignment="1" applyProtection="1">
      <alignment vertical="center"/>
      <protection hidden="1"/>
    </xf>
    <xf numFmtId="0" fontId="7" fillId="34" borderId="55" xfId="0" applyFont="1" applyFill="1" applyBorder="1" applyAlignment="1">
      <alignment horizontal="center" vertical="center" wrapText="1"/>
    </xf>
    <xf numFmtId="0" fontId="70" fillId="34" borderId="56" xfId="0" applyFont="1" applyFill="1" applyBorder="1" applyAlignment="1">
      <alignment horizontal="center" vertical="center" wrapText="1"/>
    </xf>
    <xf numFmtId="0" fontId="70" fillId="34" borderId="57" xfId="0" applyFont="1" applyFill="1" applyBorder="1" applyAlignment="1">
      <alignment horizontal="center" vertical="center" wrapText="1"/>
    </xf>
    <xf numFmtId="0" fontId="70" fillId="34" borderId="58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1" fillId="33" borderId="43" xfId="0" applyFont="1" applyFill="1" applyBorder="1" applyAlignment="1" applyProtection="1">
      <alignment vertical="center" wrapText="1"/>
      <protection hidden="1"/>
    </xf>
    <xf numFmtId="0" fontId="59" fillId="0" borderId="36" xfId="0" applyFont="1" applyBorder="1" applyAlignment="1" applyProtection="1">
      <alignment vertical="center" wrapText="1"/>
      <protection hidden="1"/>
    </xf>
    <xf numFmtId="0" fontId="64" fillId="33" borderId="59" xfId="0" applyFont="1" applyFill="1" applyBorder="1" applyAlignment="1" applyProtection="1">
      <alignment horizontal="center" vertical="center"/>
      <protection locked="0"/>
    </xf>
    <xf numFmtId="0" fontId="64" fillId="33" borderId="60" xfId="0" applyFont="1" applyFill="1" applyBorder="1" applyAlignment="1" applyProtection="1">
      <alignment horizontal="center" vertical="center"/>
      <protection locked="0"/>
    </xf>
    <xf numFmtId="0" fontId="64" fillId="33" borderId="61" xfId="0" applyFont="1" applyFill="1" applyBorder="1" applyAlignment="1" applyProtection="1">
      <alignment horizontal="center" vertical="center"/>
      <protection hidden="1"/>
    </xf>
    <xf numFmtId="0" fontId="64" fillId="33" borderId="62" xfId="0" applyFont="1" applyFill="1" applyBorder="1" applyAlignment="1" applyProtection="1">
      <alignment horizontal="center" vertical="center"/>
      <protection hidden="1"/>
    </xf>
    <xf numFmtId="0" fontId="64" fillId="33" borderId="63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view="pageLayout" zoomScale="70" zoomScalePageLayoutView="70" workbookViewId="0" topLeftCell="A1">
      <selection activeCell="M18" sqref="M18"/>
    </sheetView>
  </sheetViews>
  <sheetFormatPr defaultColWidth="9.140625" defaultRowHeight="15"/>
  <cols>
    <col min="1" max="1" width="8.57421875" style="56" customWidth="1"/>
    <col min="2" max="2" width="11.8515625" style="56" customWidth="1"/>
    <col min="3" max="3" width="15.421875" style="56" customWidth="1"/>
    <col min="4" max="4" width="14.00390625" style="56" customWidth="1"/>
    <col min="5" max="5" width="13.00390625" style="56" customWidth="1"/>
    <col min="6" max="6" width="19.421875" style="56" customWidth="1"/>
    <col min="7" max="7" width="11.57421875" style="56" customWidth="1"/>
    <col min="8" max="8" width="19.00390625" style="56" bestFit="1" customWidth="1"/>
    <col min="9" max="10" width="14.421875" style="56" customWidth="1"/>
    <col min="11" max="11" width="12.00390625" style="56" customWidth="1"/>
    <col min="12" max="12" width="9.421875" style="0" bestFit="1" customWidth="1"/>
  </cols>
  <sheetData>
    <row r="1" spans="1:11" s="12" customFormat="1" ht="6.75" customHeight="1">
      <c r="A1" s="47"/>
      <c r="B1" s="48"/>
      <c r="C1" s="49"/>
      <c r="D1" s="48"/>
      <c r="E1" s="47"/>
      <c r="F1" s="47"/>
      <c r="G1" s="50"/>
      <c r="H1" s="47"/>
      <c r="I1" s="50"/>
      <c r="J1" s="23"/>
      <c r="K1" s="51"/>
    </row>
    <row r="2" spans="1:11" s="13" customFormat="1" ht="19.5" customHeight="1" thickBot="1">
      <c r="A2" s="48"/>
      <c r="B2" s="48"/>
      <c r="C2" s="48"/>
      <c r="D2" s="14"/>
      <c r="E2" s="14"/>
      <c r="F2" s="14"/>
      <c r="G2" s="48"/>
      <c r="H2" s="48"/>
      <c r="I2" s="48"/>
      <c r="J2" s="26"/>
      <c r="K2" s="41"/>
    </row>
    <row r="3" spans="1:11" s="12" customFormat="1" ht="19.5" customHeight="1" thickBot="1" thickTop="1">
      <c r="A3" s="47"/>
      <c r="B3" s="118" t="s">
        <v>31</v>
      </c>
      <c r="C3" s="119"/>
      <c r="D3" s="14"/>
      <c r="E3" s="14"/>
      <c r="F3" s="14"/>
      <c r="G3" s="47"/>
      <c r="H3" s="47"/>
      <c r="I3" s="47"/>
      <c r="J3" s="23" t="s">
        <v>10</v>
      </c>
      <c r="K3" s="27">
        <v>10</v>
      </c>
    </row>
    <row r="4" spans="1:11" s="12" customFormat="1" ht="16.5" customHeight="1" thickBot="1" thickTop="1">
      <c r="A4" s="47"/>
      <c r="B4" s="120"/>
      <c r="C4" s="121"/>
      <c r="D4" s="48"/>
      <c r="E4" s="47"/>
      <c r="F4" s="47"/>
      <c r="G4" s="50"/>
      <c r="H4" s="47"/>
      <c r="I4" s="50"/>
      <c r="J4" s="23"/>
      <c r="K4" s="51"/>
    </row>
    <row r="5" spans="1:11" s="12" customFormat="1" ht="24.75" customHeight="1" thickBot="1" thickTop="1">
      <c r="A5" s="47"/>
      <c r="B5" s="52"/>
      <c r="C5" s="48"/>
      <c r="D5" s="122" t="s">
        <v>30</v>
      </c>
      <c r="E5" s="123"/>
      <c r="F5" s="123"/>
      <c r="G5" s="123"/>
      <c r="H5" s="123"/>
      <c r="I5" s="47"/>
      <c r="J5" s="23" t="s">
        <v>15</v>
      </c>
      <c r="K5" s="24"/>
    </row>
    <row r="6" spans="1:11" s="12" customFormat="1" ht="6.75" customHeight="1" thickTop="1">
      <c r="A6" s="47"/>
      <c r="B6" s="48"/>
      <c r="C6" s="50"/>
      <c r="D6" s="47"/>
      <c r="E6" s="47"/>
      <c r="F6" s="47"/>
      <c r="G6" s="50"/>
      <c r="H6" s="47"/>
      <c r="I6" s="53"/>
      <c r="J6" s="47"/>
      <c r="K6" s="51"/>
    </row>
    <row r="7" spans="1:12" s="12" customFormat="1" ht="19.5" customHeight="1">
      <c r="A7" s="47"/>
      <c r="B7" s="25" t="s">
        <v>11</v>
      </c>
      <c r="C7" s="54"/>
      <c r="D7" s="126"/>
      <c r="E7" s="127"/>
      <c r="F7" s="127"/>
      <c r="G7" s="127"/>
      <c r="H7" s="127"/>
      <c r="I7" s="127"/>
      <c r="J7" s="127"/>
      <c r="K7" s="55"/>
      <c r="L7" s="13"/>
    </row>
    <row r="8" spans="1:11" s="12" customFormat="1" ht="6.75" customHeight="1" thickBot="1">
      <c r="A8" s="47"/>
      <c r="B8" s="48"/>
      <c r="C8" s="50"/>
      <c r="D8" s="47"/>
      <c r="E8" s="47"/>
      <c r="F8" s="47"/>
      <c r="G8" s="50"/>
      <c r="H8" s="47"/>
      <c r="I8" s="53"/>
      <c r="J8" s="47"/>
      <c r="K8" s="51"/>
    </row>
    <row r="9" spans="1:15" ht="20.25" customHeight="1">
      <c r="A9" s="47"/>
      <c r="B9" s="128" t="s">
        <v>9</v>
      </c>
      <c r="C9" s="129"/>
      <c r="D9" s="129"/>
      <c r="E9" s="129"/>
      <c r="F9" s="129"/>
      <c r="G9" s="129"/>
      <c r="H9" s="129"/>
      <c r="I9" s="129"/>
      <c r="J9" s="129"/>
      <c r="K9" s="130"/>
      <c r="L9" s="5"/>
      <c r="M9" s="5"/>
      <c r="N9" s="5"/>
      <c r="O9" s="5"/>
    </row>
    <row r="10" spans="1:15" s="84" customFormat="1" ht="26.25" customHeight="1" thickBot="1">
      <c r="A10" s="80"/>
      <c r="B10" s="124" t="s">
        <v>0</v>
      </c>
      <c r="C10" s="125"/>
      <c r="D10" s="81" t="s">
        <v>2</v>
      </c>
      <c r="E10" s="81" t="s">
        <v>16</v>
      </c>
      <c r="F10" s="116" t="s">
        <v>1</v>
      </c>
      <c r="G10" s="117"/>
      <c r="H10" s="116" t="s">
        <v>3</v>
      </c>
      <c r="I10" s="117"/>
      <c r="J10" s="81" t="s">
        <v>4</v>
      </c>
      <c r="K10" s="82" t="s">
        <v>5</v>
      </c>
      <c r="L10" s="83"/>
      <c r="M10" s="83"/>
      <c r="N10" s="83"/>
      <c r="O10" s="83"/>
    </row>
    <row r="11" spans="1:15" ht="30.75" customHeight="1" thickBot="1">
      <c r="A11" s="47"/>
      <c r="B11" s="112" t="s">
        <v>22</v>
      </c>
      <c r="C11" s="113"/>
      <c r="D11" s="15">
        <v>0</v>
      </c>
      <c r="E11" s="70">
        <f>D11*1</f>
        <v>0</v>
      </c>
      <c r="F11" s="68" t="s">
        <v>19</v>
      </c>
      <c r="G11" s="38">
        <f>IF(D11=0,D11,H22)</f>
        <v>0</v>
      </c>
      <c r="H11" s="77" t="s">
        <v>32</v>
      </c>
      <c r="I11" s="3">
        <f>240*G11</f>
        <v>0</v>
      </c>
      <c r="J11" s="19">
        <f aca="true" t="shared" si="0" ref="J11:J18">IF(E11&gt;I11,I11,E11)</f>
        <v>0</v>
      </c>
      <c r="K11" s="43">
        <v>0.015</v>
      </c>
      <c r="L11" s="1" t="str">
        <f>IF(J11&gt;0,K11,"NULL")</f>
        <v>NULL</v>
      </c>
      <c r="M11" s="5"/>
      <c r="N11" s="5"/>
      <c r="O11" s="5"/>
    </row>
    <row r="12" spans="1:15" ht="54.75" customHeight="1">
      <c r="A12" s="47"/>
      <c r="B12" s="112" t="s">
        <v>39</v>
      </c>
      <c r="C12" s="113"/>
      <c r="D12" s="15">
        <v>0</v>
      </c>
      <c r="E12" s="72">
        <f>D12*0.9</f>
        <v>0</v>
      </c>
      <c r="F12" s="29" t="s">
        <v>17</v>
      </c>
      <c r="G12" s="39">
        <v>0</v>
      </c>
      <c r="H12" s="42" t="s">
        <v>33</v>
      </c>
      <c r="I12" s="3">
        <f>IF(G12&gt;0,140*H22*G12,0)</f>
        <v>0</v>
      </c>
      <c r="J12" s="3">
        <f t="shared" si="0"/>
        <v>0</v>
      </c>
      <c r="K12" s="87">
        <v>0.015</v>
      </c>
      <c r="L12" s="1" t="str">
        <f aca="true" t="shared" si="1" ref="L12:L18">IF(J12&gt;0,K12,"NULL")</f>
        <v>NULL</v>
      </c>
      <c r="M12" s="5"/>
      <c r="N12" s="5"/>
      <c r="O12" s="5"/>
    </row>
    <row r="13" spans="1:15" ht="33.75" customHeight="1">
      <c r="A13" s="47"/>
      <c r="B13" s="112" t="s">
        <v>27</v>
      </c>
      <c r="C13" s="113"/>
      <c r="D13" s="15">
        <v>0</v>
      </c>
      <c r="E13" s="72">
        <f>D13*1</f>
        <v>0</v>
      </c>
      <c r="F13" s="30" t="s">
        <v>20</v>
      </c>
      <c r="G13" s="90">
        <v>0</v>
      </c>
      <c r="H13" s="76" t="s">
        <v>34</v>
      </c>
      <c r="I13" s="3">
        <f>80000*G13</f>
        <v>0</v>
      </c>
      <c r="J13" s="3">
        <f t="shared" si="0"/>
        <v>0</v>
      </c>
      <c r="K13" s="43">
        <v>0.01</v>
      </c>
      <c r="L13" s="1" t="str">
        <f t="shared" si="1"/>
        <v>NULL</v>
      </c>
      <c r="M13" s="5"/>
      <c r="N13" s="5"/>
      <c r="O13" s="5"/>
    </row>
    <row r="14" spans="1:15" ht="36.75" customHeight="1" thickBot="1">
      <c r="A14" s="47"/>
      <c r="B14" s="112" t="s">
        <v>40</v>
      </c>
      <c r="C14" s="113"/>
      <c r="D14" s="15">
        <v>0</v>
      </c>
      <c r="E14" s="72">
        <f>D14*0.9</f>
        <v>0</v>
      </c>
      <c r="F14" s="29" t="s">
        <v>21</v>
      </c>
      <c r="G14" s="40">
        <v>0</v>
      </c>
      <c r="H14" s="42" t="s">
        <v>43</v>
      </c>
      <c r="I14" s="3">
        <f>50000*G14</f>
        <v>0</v>
      </c>
      <c r="J14" s="3">
        <f t="shared" si="0"/>
        <v>0</v>
      </c>
      <c r="K14" s="85">
        <v>0.01</v>
      </c>
      <c r="L14" s="1" t="str">
        <f>IF(J14&gt;0,K14,"NULL")</f>
        <v>NULL</v>
      </c>
      <c r="M14" s="5"/>
      <c r="N14" s="5"/>
      <c r="O14" s="5"/>
    </row>
    <row r="15" spans="1:15" ht="52.5" customHeight="1">
      <c r="A15" s="47"/>
      <c r="B15" s="112" t="s">
        <v>41</v>
      </c>
      <c r="C15" s="113"/>
      <c r="D15" s="15">
        <v>0</v>
      </c>
      <c r="E15" s="72">
        <f>D15*0.9</f>
        <v>0</v>
      </c>
      <c r="F15" s="29" t="s">
        <v>18</v>
      </c>
      <c r="G15" s="19">
        <f>IF(D15=0,D15,H22)</f>
        <v>0</v>
      </c>
      <c r="H15" s="42" t="s">
        <v>35</v>
      </c>
      <c r="I15" s="3">
        <f>140*G15</f>
        <v>0</v>
      </c>
      <c r="J15" s="3">
        <f t="shared" si="0"/>
        <v>0</v>
      </c>
      <c r="K15" s="43">
        <v>0.015</v>
      </c>
      <c r="L15" s="1" t="str">
        <f t="shared" si="1"/>
        <v>NULL</v>
      </c>
      <c r="M15" s="36"/>
      <c r="N15" s="5"/>
      <c r="O15" s="5"/>
    </row>
    <row r="16" spans="1:15" ht="39.75" customHeight="1">
      <c r="A16" s="47"/>
      <c r="B16" s="112" t="s">
        <v>23</v>
      </c>
      <c r="C16" s="113"/>
      <c r="D16" s="15">
        <v>0</v>
      </c>
      <c r="E16" s="72">
        <f>D16*1</f>
        <v>0</v>
      </c>
      <c r="F16" s="29" t="s">
        <v>18</v>
      </c>
      <c r="G16" s="19">
        <f>IF(D16=0,D16,H22)</f>
        <v>0</v>
      </c>
      <c r="H16" s="42" t="s">
        <v>36</v>
      </c>
      <c r="I16" s="3">
        <f>190*G16</f>
        <v>0</v>
      </c>
      <c r="J16" s="3">
        <f t="shared" si="0"/>
        <v>0</v>
      </c>
      <c r="K16" s="43">
        <v>0.01</v>
      </c>
      <c r="L16" s="1" t="str">
        <f t="shared" si="1"/>
        <v>NULL</v>
      </c>
      <c r="M16" s="5"/>
      <c r="N16" s="5"/>
      <c r="O16" s="5"/>
    </row>
    <row r="17" spans="1:15" ht="39.75" customHeight="1">
      <c r="A17" s="47"/>
      <c r="B17" s="114" t="s">
        <v>44</v>
      </c>
      <c r="C17" s="115"/>
      <c r="D17" s="15">
        <v>0</v>
      </c>
      <c r="E17" s="88">
        <f>D17*1</f>
        <v>0</v>
      </c>
      <c r="F17" s="28" t="s">
        <v>18</v>
      </c>
      <c r="G17" s="4">
        <f>IF(D17=0,D17,H22)</f>
        <v>0</v>
      </c>
      <c r="H17" s="78" t="s">
        <v>37</v>
      </c>
      <c r="I17" s="4">
        <f>100*G17</f>
        <v>0</v>
      </c>
      <c r="J17" s="4">
        <f t="shared" si="0"/>
        <v>0</v>
      </c>
      <c r="K17" s="85">
        <v>0.01</v>
      </c>
      <c r="L17" s="1" t="str">
        <f t="shared" si="1"/>
        <v>NULL</v>
      </c>
      <c r="M17" s="5"/>
      <c r="N17" s="5"/>
      <c r="O17" s="5"/>
    </row>
    <row r="18" spans="1:15" ht="30.75" customHeight="1" thickBot="1">
      <c r="A18" s="47"/>
      <c r="B18" s="114" t="s">
        <v>42</v>
      </c>
      <c r="C18" s="115"/>
      <c r="D18" s="20">
        <v>0</v>
      </c>
      <c r="E18" s="86">
        <f>D18*0.9</f>
        <v>0</v>
      </c>
      <c r="F18" s="89" t="s">
        <v>18</v>
      </c>
      <c r="G18" s="69">
        <f>IF(D18=0,D18,H22)</f>
        <v>0</v>
      </c>
      <c r="H18" s="78" t="s">
        <v>38</v>
      </c>
      <c r="I18" s="4">
        <f>130*G18</f>
        <v>0</v>
      </c>
      <c r="J18" s="4">
        <f t="shared" si="0"/>
        <v>0</v>
      </c>
      <c r="K18" s="44">
        <v>0.03</v>
      </c>
      <c r="L18" s="1" t="str">
        <f t="shared" si="1"/>
        <v>NULL</v>
      </c>
      <c r="M18" s="5"/>
      <c r="N18" s="5"/>
      <c r="O18" s="5"/>
    </row>
    <row r="19" spans="1:15" ht="19.5" customHeight="1" thickBot="1">
      <c r="A19" s="47"/>
      <c r="B19" s="102" t="s">
        <v>6</v>
      </c>
      <c r="C19" s="103"/>
      <c r="D19" s="17">
        <f>SUM(D11:D18)</f>
        <v>0</v>
      </c>
      <c r="E19" s="18">
        <f>ROUND(SUM(E11:E18),2)</f>
        <v>0</v>
      </c>
      <c r="F19" s="21"/>
      <c r="G19" s="18"/>
      <c r="H19" s="22"/>
      <c r="I19" s="18">
        <f>SUM(I11:I18)</f>
        <v>0</v>
      </c>
      <c r="J19" s="73">
        <f>ROUND(SUM(J11:J18),2)</f>
        <v>0</v>
      </c>
      <c r="K19" s="74">
        <f>IF(COUNTIF(J11:J18,"&gt;0")&gt;=2,MIN(L11:L18),MIN(L11:L18))</f>
        <v>0</v>
      </c>
      <c r="L19" s="5"/>
      <c r="M19" s="5"/>
      <c r="N19" s="5"/>
      <c r="O19" s="5"/>
    </row>
    <row r="20" spans="1:11" s="12" customFormat="1" ht="6.75" customHeight="1">
      <c r="A20" s="47"/>
      <c r="B20" s="48"/>
      <c r="C20" s="50"/>
      <c r="D20" s="47"/>
      <c r="E20" s="47"/>
      <c r="F20" s="47"/>
      <c r="G20" s="50"/>
      <c r="H20" s="47"/>
      <c r="I20" s="53"/>
      <c r="J20" s="47"/>
      <c r="K20" s="51"/>
    </row>
    <row r="21" spans="1:11" ht="24.75" customHeight="1" thickBot="1">
      <c r="A21" s="47"/>
      <c r="B21" s="110" t="s">
        <v>7</v>
      </c>
      <c r="C21" s="111"/>
      <c r="D21" s="108">
        <f>J19</f>
        <v>0</v>
      </c>
      <c r="E21" s="109"/>
      <c r="I21" s="67" t="s">
        <v>13</v>
      </c>
      <c r="J21" s="93"/>
      <c r="K21" s="93"/>
    </row>
    <row r="22" spans="1:11" ht="24" customHeight="1" thickBot="1">
      <c r="A22" s="47"/>
      <c r="B22" s="94" t="s">
        <v>8</v>
      </c>
      <c r="C22" s="95"/>
      <c r="D22" s="106">
        <v>0</v>
      </c>
      <c r="E22" s="107"/>
      <c r="F22" s="99" t="s">
        <v>28</v>
      </c>
      <c r="G22" s="100"/>
      <c r="H22" s="79">
        <v>0</v>
      </c>
      <c r="J22" s="31"/>
      <c r="K22" s="31"/>
    </row>
    <row r="23" spans="1:18" ht="24" customHeight="1">
      <c r="A23" s="47"/>
      <c r="B23" s="98"/>
      <c r="C23" s="98"/>
      <c r="D23" s="104" t="str">
        <f>IF(D22&lt;=D21,"VYHOVUJE","NEVYHOVUJE")</f>
        <v>VYHOVUJE</v>
      </c>
      <c r="E23" s="105"/>
      <c r="F23" s="96" t="s">
        <v>29</v>
      </c>
      <c r="G23" s="97"/>
      <c r="H23" s="75" t="e">
        <f>IF(SUM(J12:J18)/H22&lt;=2000,"VYHOVUJE","NEVYHOVUJE")</f>
        <v>#DIV/0!</v>
      </c>
      <c r="J23" s="45"/>
      <c r="K23" s="57"/>
      <c r="R23" s="71"/>
    </row>
    <row r="24" spans="1:11" ht="6.75" customHeight="1">
      <c r="A24" s="47"/>
      <c r="B24" s="32"/>
      <c r="C24" s="58"/>
      <c r="D24" s="33"/>
      <c r="E24" s="33"/>
      <c r="F24" s="59"/>
      <c r="G24" s="31"/>
      <c r="H24" s="31"/>
      <c r="I24" s="31"/>
      <c r="J24" s="46"/>
      <c r="K24" s="60"/>
    </row>
    <row r="25" spans="1:11" ht="15.75">
      <c r="A25" s="47"/>
      <c r="B25" s="34" t="s">
        <v>12</v>
      </c>
      <c r="C25" s="92" t="s">
        <v>24</v>
      </c>
      <c r="D25" s="92"/>
      <c r="E25" s="92"/>
      <c r="F25" s="92"/>
      <c r="G25" s="92"/>
      <c r="H25" s="92"/>
      <c r="I25" s="92"/>
      <c r="J25" s="46"/>
      <c r="K25" s="60"/>
    </row>
    <row r="26" spans="1:11" ht="15.75" customHeight="1">
      <c r="A26" s="47"/>
      <c r="B26" s="37"/>
      <c r="C26" s="92" t="s">
        <v>25</v>
      </c>
      <c r="D26" s="92"/>
      <c r="E26" s="92"/>
      <c r="F26" s="92"/>
      <c r="G26" s="92"/>
      <c r="H26" s="92"/>
      <c r="I26" s="101"/>
      <c r="J26" s="46"/>
      <c r="K26" s="60"/>
    </row>
    <row r="27" spans="1:11" ht="15.75" customHeight="1">
      <c r="A27" s="47"/>
      <c r="B27" s="37"/>
      <c r="C27" s="92" t="s">
        <v>45</v>
      </c>
      <c r="D27" s="92"/>
      <c r="E27" s="92"/>
      <c r="F27" s="92"/>
      <c r="G27" s="92"/>
      <c r="H27" s="92"/>
      <c r="I27" s="101"/>
      <c r="J27" s="61"/>
      <c r="K27" s="62"/>
    </row>
    <row r="28" spans="1:11" ht="27" customHeight="1">
      <c r="A28" s="47"/>
      <c r="C28" s="92" t="s">
        <v>26</v>
      </c>
      <c r="D28" s="92"/>
      <c r="E28" s="92"/>
      <c r="F28" s="92"/>
      <c r="G28" s="92"/>
      <c r="H28" s="92"/>
      <c r="I28" s="92"/>
      <c r="J28" s="91" t="s">
        <v>14</v>
      </c>
      <c r="K28" s="91"/>
    </row>
    <row r="29" spans="1:11" s="16" customFormat="1" ht="15.75">
      <c r="A29" s="63"/>
      <c r="B29" s="35"/>
      <c r="C29" s="64"/>
      <c r="D29" s="33"/>
      <c r="E29" s="33"/>
      <c r="F29" s="65"/>
      <c r="G29" s="35"/>
      <c r="H29" s="35"/>
      <c r="I29" s="35"/>
      <c r="J29" s="35"/>
      <c r="K29" s="35"/>
    </row>
    <row r="30" spans="1:11" s="16" customFormat="1" ht="15.75">
      <c r="A30" s="63"/>
      <c r="B30" s="35"/>
      <c r="C30" s="64"/>
      <c r="D30" s="33"/>
      <c r="E30" s="33"/>
      <c r="F30" s="65"/>
      <c r="G30" s="35"/>
      <c r="H30" s="35"/>
      <c r="I30" s="35"/>
      <c r="J30" s="35"/>
      <c r="K30" s="35"/>
    </row>
    <row r="31" spans="1:11" s="16" customFormat="1" ht="15.75">
      <c r="A31" s="63"/>
      <c r="B31" s="35"/>
      <c r="C31" s="64"/>
      <c r="D31" s="33"/>
      <c r="E31" s="33"/>
      <c r="F31" s="65"/>
      <c r="G31" s="35"/>
      <c r="H31" s="35"/>
      <c r="I31" s="35"/>
      <c r="J31" s="35"/>
      <c r="K31" s="35"/>
    </row>
    <row r="32" spans="1:11" s="16" customFormat="1" ht="15.75">
      <c r="A32" s="63"/>
      <c r="B32" s="35"/>
      <c r="C32" s="64"/>
      <c r="D32" s="33"/>
      <c r="E32" s="33"/>
      <c r="F32" s="65"/>
      <c r="G32" s="35"/>
      <c r="H32" s="35"/>
      <c r="I32" s="35"/>
      <c r="J32" s="35"/>
      <c r="K32" s="35"/>
    </row>
    <row r="33" spans="1:11" s="16" customFormat="1" ht="15.75">
      <c r="A33" s="63"/>
      <c r="B33" s="35"/>
      <c r="C33" s="64"/>
      <c r="D33" s="33"/>
      <c r="E33" s="33"/>
      <c r="F33" s="65"/>
      <c r="G33" s="35"/>
      <c r="H33" s="35"/>
      <c r="I33" s="35"/>
      <c r="J33" s="35"/>
      <c r="K33" s="35"/>
    </row>
    <row r="34" spans="1:11" s="16" customFormat="1" ht="15.75">
      <c r="A34" s="63"/>
      <c r="B34" s="35"/>
      <c r="C34" s="64"/>
      <c r="D34" s="33"/>
      <c r="E34" s="33"/>
      <c r="F34" s="65"/>
      <c r="G34" s="35"/>
      <c r="H34" s="35"/>
      <c r="I34" s="35"/>
      <c r="J34" s="35"/>
      <c r="K34" s="35"/>
    </row>
    <row r="35" spans="1:11" s="16" customFormat="1" ht="15.75">
      <c r="A35" s="63"/>
      <c r="B35" s="35"/>
      <c r="C35" s="64"/>
      <c r="D35" s="33"/>
      <c r="E35" s="33"/>
      <c r="F35" s="65"/>
      <c r="G35" s="35"/>
      <c r="H35" s="35"/>
      <c r="I35" s="35"/>
      <c r="J35" s="35"/>
      <c r="K35" s="35"/>
    </row>
    <row r="36" spans="1:11" s="16" customFormat="1" ht="15.75">
      <c r="A36" s="63"/>
      <c r="B36" s="35"/>
      <c r="C36" s="64"/>
      <c r="D36" s="33"/>
      <c r="E36" s="33"/>
      <c r="F36" s="65"/>
      <c r="G36" s="35"/>
      <c r="H36" s="35"/>
      <c r="I36" s="35"/>
      <c r="J36" s="35"/>
      <c r="K36" s="35"/>
    </row>
    <row r="37" spans="1:11" ht="15.75">
      <c r="A37" s="47"/>
      <c r="B37" s="32"/>
      <c r="C37" s="58"/>
      <c r="D37" s="33"/>
      <c r="E37" s="33"/>
      <c r="F37" s="59"/>
      <c r="G37" s="31"/>
      <c r="H37" s="31"/>
      <c r="I37" s="31"/>
      <c r="J37" s="31"/>
      <c r="K37" s="31"/>
    </row>
    <row r="38" spans="2:11" ht="15"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11" ht="15">
      <c r="B39" s="10"/>
      <c r="C39" s="7"/>
      <c r="D39" s="7"/>
      <c r="E39" s="7"/>
      <c r="F39" s="7"/>
      <c r="G39" s="7"/>
      <c r="H39" s="7"/>
      <c r="I39" s="6"/>
      <c r="J39" s="6"/>
      <c r="K39" s="8"/>
    </row>
    <row r="40" spans="2:11" ht="15">
      <c r="B40" s="11"/>
      <c r="C40" s="9"/>
      <c r="D40" s="7"/>
      <c r="E40" s="7"/>
      <c r="F40" s="7"/>
      <c r="G40" s="7"/>
      <c r="H40" s="7"/>
      <c r="I40" s="6"/>
      <c r="J40" s="6"/>
      <c r="K40" s="6"/>
    </row>
    <row r="41" spans="2:11" ht="15">
      <c r="B41" s="6"/>
      <c r="C41" s="66"/>
      <c r="D41" s="66"/>
      <c r="E41" s="6"/>
      <c r="F41" s="6"/>
      <c r="G41" s="6"/>
      <c r="H41" s="6"/>
      <c r="I41" s="6"/>
      <c r="J41" s="6"/>
      <c r="K41" s="6"/>
    </row>
    <row r="42" spans="2:11" ht="15">
      <c r="B42" s="2"/>
      <c r="E42" s="2"/>
      <c r="F42" s="2"/>
      <c r="G42" s="2"/>
      <c r="H42" s="2"/>
      <c r="I42" s="2"/>
      <c r="J42" s="2"/>
      <c r="K42" s="2"/>
    </row>
    <row r="43" ht="15">
      <c r="B43" s="2"/>
    </row>
  </sheetData>
  <sheetProtection password="F34D" sheet="1"/>
  <mergeCells count="30">
    <mergeCell ref="H10:I10"/>
    <mergeCell ref="B11:C11"/>
    <mergeCell ref="B12:C12"/>
    <mergeCell ref="B3:C4"/>
    <mergeCell ref="D5:H5"/>
    <mergeCell ref="B13:C13"/>
    <mergeCell ref="B10:C10"/>
    <mergeCell ref="F10:G10"/>
    <mergeCell ref="D7:J7"/>
    <mergeCell ref="B9:K9"/>
    <mergeCell ref="B19:C19"/>
    <mergeCell ref="D23:E23"/>
    <mergeCell ref="D22:E22"/>
    <mergeCell ref="D21:E21"/>
    <mergeCell ref="B21:C21"/>
    <mergeCell ref="B14:C14"/>
    <mergeCell ref="B15:C15"/>
    <mergeCell ref="B16:C16"/>
    <mergeCell ref="B18:C18"/>
    <mergeCell ref="B17:C17"/>
    <mergeCell ref="J28:K28"/>
    <mergeCell ref="C28:I28"/>
    <mergeCell ref="J21:K21"/>
    <mergeCell ref="B22:C22"/>
    <mergeCell ref="F23:G23"/>
    <mergeCell ref="B23:C23"/>
    <mergeCell ref="C25:I25"/>
    <mergeCell ref="F22:G22"/>
    <mergeCell ref="C27:I27"/>
    <mergeCell ref="C26:I26"/>
  </mergeCells>
  <printOptions horizontalCentered="1"/>
  <pageMargins left="0.1968503937007874" right="0.1968503937007874" top="0.7086614173228347" bottom="0.3937007874015748" header="0.31496062992125984" footer="0"/>
  <pageSetup fitToHeight="1" fitToWidth="1" horizontalDpi="600" verticalDpi="600" orientation="landscape" paperSize="9" scale="79" r:id="rId2"/>
  <headerFooter scaleWithDoc="0">
    <oddHeader>&amp;C&amp;G</oddHeader>
    <oddFooter xml:space="preserve">&amp;C&amp;"Arial,Normálne"&amp;9&amp;K00-039ŠFRB_ŽIADOSŤ O POSKYTNUTIE PODPORY_OBN-SPRÁVCA-SVB_01_2024&amp;R&amp;"Arial,Normálne"&amp;9Tlačivo platí &amp;K000000od&amp;"Arial,Tučné" 1. 1. 2024&amp;"Arial,Normálne"&amp;K01+000          &amp;10  </oddFooter>
  </headerFooter>
  <ignoredErrors>
    <ignoredError sqref="E11 E16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jansto</dc:creator>
  <cp:keywords/>
  <dc:description/>
  <cp:lastModifiedBy>Lukáčová Kristína</cp:lastModifiedBy>
  <cp:lastPrinted>2024-01-04T08:41:16Z</cp:lastPrinted>
  <dcterms:created xsi:type="dcterms:W3CDTF">2013-09-03T05:50:59Z</dcterms:created>
  <dcterms:modified xsi:type="dcterms:W3CDTF">2024-01-09T12:56:55Z</dcterms:modified>
  <cp:category/>
  <cp:version/>
  <cp:contentType/>
  <cp:contentStatus/>
</cp:coreProperties>
</file>