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tatnyfondrozvojabyvania-my.sharepoint.com/personal/sovakova_sfrb_sk/Documents/Pracovná plocha/Výstavba UD 2024/"/>
    </mc:Choice>
  </mc:AlternateContent>
  <xr:revisionPtr revIDLastSave="7" documentId="8_{F552A880-D6F3-494F-ADDC-35927FC783E4}" xr6:coauthVersionLast="47" xr6:coauthVersionMax="47" xr10:uidLastSave="{3FA60084-2E60-43BB-8469-B7FDDEE746E4}"/>
  <bookViews>
    <workbookView xWindow="-120" yWindow="-120" windowWidth="29040" windowHeight="15840" xr2:uid="{00000000-000D-0000-FFFF-FFFF00000000}"/>
  </bookViews>
  <sheets>
    <sheet name="tabulka" sheetId="1" r:id="rId1"/>
  </sheets>
  <definedNames>
    <definedName name="_xlnm.Print_Area" localSheetId="0">tabulka!$B$1:$Q$40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N21" i="1"/>
  <c r="J21" i="1"/>
  <c r="H21" i="1"/>
  <c r="F21" i="1"/>
  <c r="L21" i="1"/>
  <c r="K21" i="1"/>
  <c r="P22" i="1" l="1"/>
  <c r="K37" i="1" l="1"/>
  <c r="K36" i="1"/>
  <c r="K38" i="1" s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<sst xmlns="http://schemas.openxmlformats.org/spreadsheetml/2006/main" count="75" uniqueCount="64">
  <si>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</si>
  <si>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</si>
  <si>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</si>
  <si>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</si>
  <si>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</si>
  <si>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</si>
  <si>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</si>
  <si>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</si>
  <si>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</si>
  <si>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</si>
  <si>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</si>
  <si>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</si>
  <si>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</si>
  <si>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</si>
  <si>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</si>
  <si>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</si>
  <si>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</si>
  <si>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</si>
  <si>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</si>
  <si>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</si>
  <si>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</si>
  <si>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</si>
  <si>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</si>
  <si>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</si>
  <si>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</si>
  <si>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</si>
  <si>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</si>
  <si>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</si>
  <si>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</si>
  <si>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</si>
  <si>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</si>
  <si>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</si>
  <si>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</si>
  <si>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</si>
  <si>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</si>
  <si>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</si>
  <si>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</si>
  <si>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</si>
  <si>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</si>
  <si>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</si>
  <si>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</si>
  <si>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</si>
  <si>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</si>
  <si>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</si>
  <si>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</si>
  <si>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</si>
  <si>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</si>
  <si>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Pomôcka pre určenie výšky úveru zo Štátneho fondu rozvoja bývania na obstaranie technickej vybavenosti pre zariadenia sociálnych služieb, ubytovacie domy</t>
  </si>
  <si>
    <t>Možný úver podľa podielu z ON</t>
  </si>
  <si>
    <t>75 % z ON</t>
  </si>
  <si>
    <t>75 % z ON (1 ks)</t>
  </si>
  <si>
    <t xml:space="preserve">- po zaokrúhlení na celé desiatky eur nadol </t>
  </si>
  <si>
    <t>Možný úver podľa počtu OM, UB</t>
  </si>
  <si>
    <t xml:space="preserve">Overenie: súčet vlastných zdrojov a požadovanej výšky úveru = obstarávací náklad/ oprávnené náklady </t>
  </si>
  <si>
    <t>Celkový obstarávací náklad</t>
  </si>
  <si>
    <t>Obstarávací náklad /ON/</t>
  </si>
  <si>
    <t>22000 €/ks</t>
  </si>
  <si>
    <t>2000 €/OM,UB</t>
  </si>
  <si>
    <t>Kontrola: maximálna výška úveru podľa počtu bytov (12 000 €/OM, UB)</t>
  </si>
  <si>
    <t xml:space="preserve">Počet obytných miestností ZSS (OM), ubytovacích buniek UD (UB), ku ktorým patria odstavné plochy 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</si>
  <si>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2024</t>
    </r>
  </si>
  <si>
    <t>1500 €/OM,UB</t>
  </si>
  <si>
    <t>2200 €/OM,UB</t>
  </si>
  <si>
    <t>Počet obytných miestností ZSS (OM)
Počet ubytovacích buniek UD (UB)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</si>
</sst>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164" fontId="0" fillId="0" borderId="18" xfId="0" applyNumberFormat="1" applyFill="1" applyBorder="1" applyAlignment="1" applyProtection="1">
      <alignment horizontal="center" vertical="center"/>
    </xf>
    <xf numFmtId="164" fontId="9" fillId="0" borderId="18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164" fontId="0" fillId="0" borderId="1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0" fillId="7" borderId="25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 applyProtection="1">
      <alignment horizontal="center"/>
    </xf>
    <xf numFmtId="0" fontId="18" fillId="0" borderId="42" xfId="0" applyFont="1" applyFill="1" applyBorder="1" applyAlignment="1">
      <alignment vertical="center" wrapText="1"/>
    </xf>
    <xf numFmtId="164" fontId="0" fillId="0" borderId="13" xfId="0" applyNumberFormat="1" applyBorder="1" applyAlignment="1" applyProtection="1">
      <alignment horizontal="center" vertical="center"/>
    </xf>
    <xf numFmtId="164" fontId="0" fillId="8" borderId="33" xfId="0" applyNumberFormat="1" applyFont="1" applyFill="1" applyBorder="1" applyAlignment="1" applyProtection="1">
      <alignment horizontal="center" vertical="center"/>
      <protection locked="0"/>
    </xf>
    <xf numFmtId="164" fontId="0" fillId="8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46" xfId="0" applyBorder="1" applyProtection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164" fontId="23" fillId="0" borderId="13" xfId="0" applyNumberFormat="1" applyFont="1" applyBorder="1" applyAlignment="1" applyProtection="1">
      <alignment horizontal="center" vertical="center"/>
    </xf>
    <xf numFmtId="164" fontId="23" fillId="0" borderId="25" xfId="0" applyNumberFormat="1" applyFont="1" applyBorder="1" applyAlignment="1" applyProtection="1">
      <alignment horizontal="center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9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51" xfId="0" applyNumberFormat="1" applyFont="1" applyFill="1" applyBorder="1" applyAlignment="1" applyProtection="1">
      <alignment horizontal="center" vertical="center"/>
    </xf>
    <xf numFmtId="0" fontId="1" fillId="7" borderId="20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21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7" borderId="49" xfId="0" applyFont="1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 applyProtection="1">
      <alignment horizontal="center" vertical="center"/>
    </xf>
    <xf numFmtId="164" fontId="23" fillId="0" borderId="50" xfId="0" applyNumberFormat="1" applyFont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1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52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left" vertical="center"/>
    </xf>
    <xf numFmtId="0" fontId="1" fillId="4" borderId="31" xfId="0" applyFont="1" applyFill="1" applyBorder="1" applyAlignment="1" applyProtection="1">
      <alignment horizontal="left" vertical="center"/>
    </xf>
    <xf numFmtId="0" fontId="1" fillId="4" borderId="25" xfId="0" applyFont="1" applyFill="1" applyBorder="1" applyAlignment="1" applyProtection="1">
      <alignment horizontal="left" vertical="center"/>
    </xf>
    <xf numFmtId="0" fontId="1" fillId="3" borderId="31" xfId="0" applyFont="1" applyFill="1" applyBorder="1" applyAlignment="1" applyProtection="1">
      <alignment horizontal="left" vertical="center"/>
    </xf>
    <xf numFmtId="0" fontId="1" fillId="3" borderId="25" xfId="0" applyFont="1" applyFill="1" applyBorder="1" applyAlignment="1" applyProtection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ont="1" applyFill="1" applyBorder="1" applyAlignment="1" applyProtection="1">
      <alignment horizontal="left" vertical="center"/>
    </xf>
    <xf numFmtId="0" fontId="0" fillId="7" borderId="23" xfId="0" applyFont="1" applyFill="1" applyBorder="1" applyAlignment="1" applyProtection="1">
      <alignment horizontal="left" vertical="center"/>
    </xf>
    <xf numFmtId="0" fontId="0" fillId="7" borderId="8" xfId="0" applyFont="1" applyFill="1" applyBorder="1" applyAlignment="1" applyProtection="1">
      <alignment horizontal="left" vertical="center"/>
    </xf>
    <xf numFmtId="0" fontId="0" fillId="7" borderId="7" xfId="0" applyFont="1" applyFill="1" applyBorder="1" applyAlignment="1" applyProtection="1">
      <alignment horizontal="left" vertical="center"/>
    </xf>
    <xf numFmtId="0" fontId="0" fillId="8" borderId="9" xfId="0" applyFont="1" applyFill="1" applyBorder="1" applyAlignment="1" applyProtection="1">
      <alignment horizontal="left" vertical="center"/>
      <protection locked="0"/>
    </xf>
    <xf numFmtId="0" fontId="0" fillId="8" borderId="7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64" fontId="9" fillId="0" borderId="24" xfId="0" applyNumberFormat="1" applyFont="1" applyBorder="1" applyAlignment="1" applyProtection="1">
      <alignment horizontal="center" vertical="center"/>
    </xf>
    <xf numFmtId="164" fontId="9" fillId="0" borderId="13" xfId="0" applyNumberFormat="1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33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horizontal="left" vertical="center"/>
    </xf>
    <xf numFmtId="0" fontId="1" fillId="7" borderId="12" xfId="0" applyFont="1" applyFill="1" applyBorder="1" applyAlignment="1" applyProtection="1">
      <alignment horizontal="left" vertical="center"/>
    </xf>
    <xf numFmtId="0" fontId="0" fillId="7" borderId="19" xfId="0" applyFont="1" applyFill="1" applyBorder="1" applyAlignment="1" applyProtection="1">
      <alignment horizontal="center" vertical="top" wrapText="1"/>
    </xf>
    <xf numFmtId="0" fontId="0" fillId="7" borderId="18" xfId="0" applyFont="1" applyFill="1" applyBorder="1" applyAlignment="1" applyProtection="1">
      <alignment horizontal="center" vertical="top" wrapText="1"/>
    </xf>
    <xf numFmtId="0" fontId="0" fillId="7" borderId="10" xfId="0" applyFill="1" applyBorder="1" applyAlignment="1" applyProtection="1">
      <alignment horizontal="left" vertical="center"/>
    </xf>
    <xf numFmtId="0" fontId="0" fillId="7" borderId="11" xfId="0" applyFill="1" applyBorder="1" applyAlignment="1" applyProtection="1">
      <alignment horizontal="left" vertical="center"/>
    </xf>
    <xf numFmtId="0" fontId="0" fillId="7" borderId="13" xfId="0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28" xfId="0" applyNumberFormat="1" applyFont="1" applyBorder="1" applyAlignment="1" applyProtection="1">
      <alignment horizontal="left" vertical="center" wrapText="1"/>
    </xf>
    <xf numFmtId="164" fontId="0" fillId="0" borderId="9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0" fillId="8" borderId="34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left" vertical="center"/>
      <protection locked="0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18" xfId="0" applyNumberFormat="1" applyFont="1" applyFill="1" applyBorder="1" applyAlignment="1" applyProtection="1">
      <alignment horizontal="left" vertical="center" wrapText="1"/>
    </xf>
    <xf numFmtId="164" fontId="4" fillId="2" borderId="25" xfId="0" applyNumberFormat="1" applyFont="1" applyFill="1" applyBorder="1" applyAlignment="1" applyProtection="1">
      <alignment horizontal="center" vertical="center" wrapText="1"/>
    </xf>
    <xf numFmtId="164" fontId="4" fillId="2" borderId="55" xfId="0" applyNumberFormat="1" applyFont="1" applyFill="1" applyBorder="1" applyAlignment="1" applyProtection="1">
      <alignment horizontal="center" vertical="center" wrapText="1"/>
    </xf>
    <xf numFmtId="49" fontId="4" fillId="6" borderId="38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5" borderId="39" xfId="0" applyNumberFormat="1" applyFont="1" applyFill="1" applyBorder="1" applyAlignment="1" applyProtection="1">
      <alignment horizontal="left" vertical="center" wrapText="1"/>
    </xf>
    <xf numFmtId="49" fontId="4" fillId="5" borderId="37" xfId="0" applyNumberFormat="1" applyFont="1" applyFill="1" applyBorder="1" applyAlignment="1" applyProtection="1">
      <alignment horizontal="left" vertical="center" wrapText="1"/>
    </xf>
    <xf numFmtId="49" fontId="4" fillId="5" borderId="10" xfId="0" applyNumberFormat="1" applyFont="1" applyFill="1" applyBorder="1" applyAlignment="1" applyProtection="1">
      <alignment horizontal="left" vertical="center" wrapText="1"/>
    </xf>
    <xf numFmtId="49" fontId="4" fillId="5" borderId="11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1" xfId="0" applyNumberFormat="1" applyFont="1" applyFill="1" applyBorder="1" applyAlignment="1" applyProtection="1">
      <alignment horizontal="left" vertical="center" wrapText="1"/>
    </xf>
    <xf numFmtId="49" fontId="1" fillId="6" borderId="13" xfId="0" applyNumberFormat="1" applyFont="1" applyFill="1" applyBorder="1" applyAlignment="1" applyProtection="1">
      <alignment horizontal="left" vertical="center" wrapText="1"/>
    </xf>
    <xf numFmtId="49" fontId="0" fillId="5" borderId="37" xfId="0" applyNumberFormat="1" applyFont="1" applyFill="1" applyBorder="1" applyAlignment="1" applyProtection="1">
      <alignment horizontal="left" vertical="center" wrapText="1"/>
    </xf>
    <xf numFmtId="49" fontId="0" fillId="5" borderId="24" xfId="0" applyNumberFormat="1" applyFont="1" applyFill="1" applyBorder="1" applyAlignment="1" applyProtection="1">
      <alignment horizontal="left" vertical="center" wrapText="1"/>
    </xf>
    <xf numFmtId="49" fontId="1" fillId="5" borderId="11" xfId="0" applyNumberFormat="1" applyFont="1" applyFill="1" applyBorder="1" applyAlignment="1" applyProtection="1">
      <alignment horizontal="left" vertical="center" wrapText="1"/>
    </xf>
    <xf numFmtId="49" fontId="1" fillId="5" borderId="13" xfId="0" applyNumberFormat="1" applyFont="1" applyFill="1" applyBorder="1" applyAlignment="1" applyProtection="1">
      <alignment horizontal="left" vertical="center" wrapText="1"/>
    </xf>
    <xf numFmtId="49" fontId="0" fillId="3" borderId="38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28" xfId="0" applyNumberFormat="1" applyFont="1" applyFill="1" applyBorder="1" applyAlignment="1" applyProtection="1">
      <alignment horizontal="center" vertical="center"/>
    </xf>
    <xf numFmtId="164" fontId="4" fillId="5" borderId="25" xfId="0" applyNumberFormat="1" applyFont="1" applyFill="1" applyBorder="1" applyAlignment="1" applyProtection="1">
      <alignment horizontal="center" vertical="center" wrapText="1"/>
    </xf>
    <xf numFmtId="164" fontId="4" fillId="5" borderId="55" xfId="0" applyNumberFormat="1" applyFont="1" applyFill="1" applyBorder="1" applyAlignment="1" applyProtection="1">
      <alignment horizontal="center" vertical="center" wrapText="1"/>
    </xf>
    <xf numFmtId="164" fontId="0" fillId="6" borderId="25" xfId="0" applyNumberFormat="1" applyFont="1" applyFill="1" applyBorder="1" applyAlignment="1" applyProtection="1">
      <alignment horizontal="center" vertical="center" wrapText="1"/>
    </xf>
    <xf numFmtId="164" fontId="0" fillId="6" borderId="55" xfId="0" applyNumberFormat="1" applyFont="1" applyFill="1" applyBorder="1" applyAlignment="1" applyProtection="1">
      <alignment horizontal="center" vertical="center" wrapText="1"/>
    </xf>
    <xf numFmtId="164" fontId="4" fillId="6" borderId="25" xfId="0" applyNumberFormat="1" applyFont="1" applyFill="1" applyBorder="1" applyAlignment="1" applyProtection="1">
      <alignment horizontal="center" vertical="center" wrapText="1"/>
    </xf>
    <xf numFmtId="164" fontId="4" fillId="6" borderId="55" xfId="0" applyNumberFormat="1" applyFont="1" applyFill="1" applyBorder="1" applyAlignment="1" applyProtection="1">
      <alignment horizontal="center" vertical="center" wrapText="1"/>
    </xf>
    <xf numFmtId="164" fontId="0" fillId="3" borderId="25" xfId="0" applyNumberFormat="1" applyFont="1" applyFill="1" applyBorder="1" applyAlignment="1" applyProtection="1">
      <alignment horizontal="center" vertical="center" wrapText="1"/>
    </xf>
    <xf numFmtId="164" fontId="0" fillId="3" borderId="55" xfId="0" applyNumberFormat="1" applyFont="1" applyFill="1" applyBorder="1" applyAlignment="1" applyProtection="1">
      <alignment horizontal="center" vertical="center" wrapText="1"/>
    </xf>
    <xf numFmtId="164" fontId="0" fillId="5" borderId="25" xfId="0" applyNumberFormat="1" applyFont="1" applyFill="1" applyBorder="1" applyAlignment="1" applyProtection="1">
      <alignment horizontal="center" vertical="center" wrapText="1"/>
    </xf>
    <xf numFmtId="164" fontId="0" fillId="5" borderId="55" xfId="0" applyNumberFormat="1" applyFont="1" applyFill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left" vertical="center"/>
    </xf>
    <xf numFmtId="0" fontId="0" fillId="0" borderId="33" xfId="0" applyFont="1" applyFill="1" applyBorder="1" applyAlignment="1" applyProtection="1">
      <alignment horizontal="left" vertical="center"/>
    </xf>
    <xf numFmtId="49" fontId="1" fillId="0" borderId="40" xfId="0" applyNumberFormat="1" applyFont="1" applyBorder="1" applyAlignment="1" applyProtection="1">
      <alignment horizontal="left" vertical="center" wrapText="1"/>
    </xf>
    <xf numFmtId="49" fontId="1" fillId="0" borderId="27" xfId="0" applyNumberFormat="1" applyFont="1" applyBorder="1" applyAlignment="1" applyProtection="1">
      <alignment horizontal="left" vertical="center" wrapText="1"/>
    </xf>
    <xf numFmtId="164" fontId="0" fillId="0" borderId="27" xfId="0" applyNumberFormat="1" applyFont="1" applyBorder="1" applyAlignment="1" applyProtection="1">
      <alignment horizontal="center" vertical="center" wrapText="1"/>
    </xf>
    <xf numFmtId="164" fontId="0" fillId="0" borderId="54" xfId="0" applyNumberFormat="1" applyFont="1" applyBorder="1" applyAlignment="1" applyProtection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446029</xdr:colOff>
      <xdr:row>2</xdr:row>
      <xdr:rowOff>225104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0"/>
  <sheetViews>
    <sheetView showGridLines="0" tabSelected="1" view="pageLayout" zoomScale="90" zoomScaleNormal="100" zoomScalePageLayoutView="90" workbookViewId="0">
      <selection activeCell="E6" sqref="E6:N6"/>
    </sheetView>
  </sheetViews>
  <sheetFormatPr defaultColWidth="1" defaultRowHeight="15" x14ac:dyDescent="0.25"/>
  <cols>
    <col min="1" max="1" width="0.5703125" style="9" customWidth="1"/>
    <col min="2" max="2" width="3.42578125" style="9" customWidth="1"/>
    <col min="3" max="3" width="22.42578125" style="9" customWidth="1"/>
    <col min="4" max="4" width="8" style="9" customWidth="1"/>
    <col min="5" max="5" width="10.5703125" style="9" customWidth="1"/>
    <col min="6" max="6" width="17.7109375" style="9" customWidth="1"/>
    <col min="7" max="7" width="10.5703125" style="9" customWidth="1"/>
    <col min="8" max="8" width="17.7109375" style="9" customWidth="1"/>
    <col min="9" max="9" width="10" style="9" customWidth="1"/>
    <col min="10" max="10" width="14.7109375" style="9" customWidth="1"/>
    <col min="11" max="11" width="13.7109375" style="9" customWidth="1"/>
    <col min="12" max="12" width="13.85546875" style="9" customWidth="1"/>
    <col min="13" max="13" width="10.5703125" style="9" customWidth="1"/>
    <col min="14" max="14" width="17.7109375" style="9" customWidth="1"/>
    <col min="15" max="15" width="10.5703125" style="9" customWidth="1"/>
    <col min="16" max="16" width="17.7109375" style="9" customWidth="1"/>
    <col min="17" max="17" width="10" style="9" customWidth="1"/>
    <col min="18" max="16384" width="1" style="9"/>
  </cols>
  <sheetData>
    <row r="1" spans="2:17" ht="23.1" customHeight="1" thickTop="1" thickBot="1" x14ac:dyDescent="0.35">
      <c r="B1" s="115" t="s">
        <v>60</v>
      </c>
      <c r="C1" s="116"/>
      <c r="D1" s="13"/>
      <c r="P1" s="11" t="s">
        <v>41</v>
      </c>
      <c r="Q1" s="21">
        <v>15</v>
      </c>
    </row>
    <row r="2" spans="2:17" ht="6" customHeight="1" thickBot="1" x14ac:dyDescent="0.3">
      <c r="B2" s="117"/>
      <c r="C2" s="118"/>
      <c r="D2" s="13"/>
      <c r="H2" s="12"/>
      <c r="O2" s="10"/>
    </row>
    <row r="3" spans="2:17" ht="23.1" customHeight="1" thickBot="1" x14ac:dyDescent="0.3">
      <c r="B3" s="119"/>
      <c r="C3" s="120"/>
      <c r="D3" s="13"/>
      <c r="P3" s="11" t="s">
        <v>40</v>
      </c>
      <c r="Q3" s="19"/>
    </row>
    <row r="4" spans="2:17" ht="6" customHeight="1" thickTop="1" x14ac:dyDescent="0.25">
      <c r="P4" s="10"/>
    </row>
    <row r="5" spans="2:17" ht="28.5" customHeight="1" thickBot="1" x14ac:dyDescent="0.3">
      <c r="B5" s="114" t="s">
        <v>47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2:17" ht="24.95" customHeight="1" x14ac:dyDescent="0.25">
      <c r="B6" s="73" t="s">
        <v>28</v>
      </c>
      <c r="C6" s="74"/>
      <c r="D6" s="74"/>
      <c r="E6" s="127"/>
      <c r="F6" s="128"/>
      <c r="G6" s="128"/>
      <c r="H6" s="128"/>
      <c r="I6" s="128"/>
      <c r="J6" s="128"/>
      <c r="K6" s="128"/>
      <c r="L6" s="128"/>
      <c r="M6" s="128"/>
      <c r="N6" s="128"/>
      <c r="O6" s="173" t="s">
        <v>63</v>
      </c>
      <c r="P6" s="174"/>
      <c r="Q6" s="129"/>
    </row>
    <row r="7" spans="2:17" ht="24.95" customHeight="1" thickBot="1" x14ac:dyDescent="0.3">
      <c r="B7" s="75" t="s">
        <v>27</v>
      </c>
      <c r="C7" s="76"/>
      <c r="D7" s="76"/>
      <c r="E7" s="77"/>
      <c r="F7" s="78"/>
      <c r="G7" s="78"/>
      <c r="H7" s="78"/>
      <c r="I7" s="78"/>
      <c r="J7" s="78"/>
      <c r="K7" s="78"/>
      <c r="L7" s="78"/>
      <c r="M7" s="78"/>
      <c r="N7" s="78"/>
      <c r="O7" s="175"/>
      <c r="P7" s="176"/>
      <c r="Q7" s="130"/>
    </row>
    <row r="8" spans="2:17" ht="8.1" customHeight="1" thickBot="1" x14ac:dyDescent="0.3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2:17" ht="31.5" customHeight="1" x14ac:dyDescent="0.25">
      <c r="B9" s="97" t="s">
        <v>0</v>
      </c>
      <c r="C9" s="98"/>
      <c r="D9" s="99"/>
      <c r="E9" s="36" t="s">
        <v>19</v>
      </c>
      <c r="F9" s="79"/>
      <c r="G9" s="35" t="s">
        <v>20</v>
      </c>
      <c r="H9" s="79"/>
      <c r="I9" s="35" t="s">
        <v>26</v>
      </c>
      <c r="J9" s="36"/>
      <c r="K9" s="36"/>
      <c r="L9" s="79"/>
      <c r="M9" s="36" t="s">
        <v>22</v>
      </c>
      <c r="N9" s="79"/>
      <c r="O9" s="35" t="s">
        <v>21</v>
      </c>
      <c r="P9" s="36"/>
      <c r="Q9" s="37"/>
    </row>
    <row r="10" spans="2:17" x14ac:dyDescent="0.25">
      <c r="B10" s="102" t="s">
        <v>1</v>
      </c>
      <c r="C10" s="103"/>
      <c r="D10" s="104"/>
      <c r="E10" s="39"/>
      <c r="F10" s="80"/>
      <c r="G10" s="38"/>
      <c r="H10" s="80"/>
      <c r="I10" s="100" t="s">
        <v>43</v>
      </c>
      <c r="J10" s="101"/>
      <c r="K10" s="8" t="s">
        <v>44</v>
      </c>
      <c r="L10" s="8" t="s">
        <v>45</v>
      </c>
      <c r="M10" s="39"/>
      <c r="N10" s="80"/>
      <c r="O10" s="38"/>
      <c r="P10" s="39"/>
      <c r="Q10" s="40"/>
    </row>
    <row r="11" spans="2:17" ht="24.95" customHeight="1" x14ac:dyDescent="0.25">
      <c r="B11" s="56" t="s">
        <v>59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  <c r="O11" s="41"/>
      <c r="P11" s="42"/>
      <c r="Q11" s="43"/>
    </row>
    <row r="12" spans="2:17" ht="24.95" customHeight="1" thickBot="1" x14ac:dyDescent="0.3">
      <c r="B12" s="108" t="s">
        <v>55</v>
      </c>
      <c r="C12" s="109"/>
      <c r="D12" s="110"/>
      <c r="E12" s="111"/>
      <c r="F12" s="111"/>
      <c r="G12" s="112"/>
      <c r="H12" s="113"/>
      <c r="I12" s="111"/>
      <c r="J12" s="111"/>
      <c r="K12" s="15"/>
      <c r="L12" s="16"/>
      <c r="M12" s="112"/>
      <c r="N12" s="113"/>
      <c r="O12" s="44"/>
      <c r="P12" s="45"/>
      <c r="Q12" s="46"/>
    </row>
    <row r="13" spans="2:17" ht="6.75" customHeight="1" thickBot="1" x14ac:dyDescent="0.3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2:17" ht="0.75" hidden="1" customHeight="1" thickBot="1" x14ac:dyDescent="0.3">
      <c r="B14" s="82" t="s">
        <v>39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2:17" ht="22.5" hidden="1" customHeight="1" thickBot="1" x14ac:dyDescent="0.3">
      <c r="B15" s="3" t="s">
        <v>2</v>
      </c>
      <c r="C15" s="84" t="s">
        <v>5</v>
      </c>
      <c r="D15" s="85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92" t="s">
        <v>25</v>
      </c>
      <c r="J15" s="94">
        <f>IF(ISNUMBER(I12),14000,0)</f>
        <v>0</v>
      </c>
      <c r="K15" s="87">
        <f>IF(ISNUMBER(K12),14000,0)</f>
        <v>0</v>
      </c>
      <c r="L15" s="87">
        <f>IF(ISNUMBER(L12),14000,0)</f>
        <v>0</v>
      </c>
      <c r="M15" s="4" t="s">
        <v>12</v>
      </c>
      <c r="N15" s="5" t="e">
        <f>42*#REF!</f>
        <v>#REF!</v>
      </c>
      <c r="O15" s="4" t="s">
        <v>12</v>
      </c>
      <c r="P15" s="5" t="e">
        <f>42*#REF!</f>
        <v>#REF!</v>
      </c>
      <c r="Q15" s="54" t="s">
        <v>15</v>
      </c>
    </row>
    <row r="16" spans="2:17" ht="22.5" hidden="1" customHeight="1" thickBot="1" x14ac:dyDescent="0.3">
      <c r="B16" s="6" t="s">
        <v>3</v>
      </c>
      <c r="C16" s="62" t="s">
        <v>6</v>
      </c>
      <c r="D16" s="86"/>
      <c r="E16" s="7" t="s">
        <v>8</v>
      </c>
      <c r="F16" s="14">
        <f>IF(ISBLANK(#REF!),0,596*Q6)</f>
        <v>0</v>
      </c>
      <c r="G16" s="7" t="s">
        <v>10</v>
      </c>
      <c r="H16" s="14">
        <f>IF(ISBLANK(#REF!),0,785*Q6)</f>
        <v>0</v>
      </c>
      <c r="I16" s="93"/>
      <c r="J16" s="95"/>
      <c r="K16" s="88"/>
      <c r="L16" s="88"/>
      <c r="M16" s="7" t="s">
        <v>13</v>
      </c>
      <c r="N16" s="14">
        <f>IF(ISBLANK(#REF!),0,796*Q6)</f>
        <v>0</v>
      </c>
      <c r="O16" s="7" t="s">
        <v>14</v>
      </c>
      <c r="P16" s="14">
        <f>357*O11</f>
        <v>0</v>
      </c>
      <c r="Q16" s="54"/>
    </row>
    <row r="17" spans="2:17" ht="22.5" hidden="1" customHeight="1" thickBot="1" x14ac:dyDescent="0.3">
      <c r="B17" s="3" t="s">
        <v>4</v>
      </c>
      <c r="C17" s="84" t="s">
        <v>30</v>
      </c>
      <c r="D17" s="85"/>
      <c r="E17" s="4" t="s">
        <v>31</v>
      </c>
      <c r="F17" s="5">
        <f>0.7*E12</f>
        <v>0</v>
      </c>
      <c r="G17" s="4" t="s">
        <v>31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5">
        <f>0.7*M12</f>
        <v>0</v>
      </c>
      <c r="O17" s="4" t="s">
        <v>31</v>
      </c>
      <c r="P17" s="5">
        <f>0.7*O12</f>
        <v>0</v>
      </c>
      <c r="Q17" s="4" t="s">
        <v>32</v>
      </c>
    </row>
    <row r="18" spans="2:17" ht="30" hidden="1" customHeight="1" thickBot="1" x14ac:dyDescent="0.3">
      <c r="B18" s="89" t="s">
        <v>23</v>
      </c>
      <c r="C18" s="90"/>
      <c r="D18" s="91"/>
      <c r="E18" s="52" t="e">
        <f>MIN(F15:F17)</f>
        <v>#REF!</v>
      </c>
      <c r="F18" s="53"/>
      <c r="G18" s="52" t="e">
        <f>MIN(H15:H17)</f>
        <v>#REF!</v>
      </c>
      <c r="H18" s="53"/>
      <c r="I18" s="49">
        <f>MIN(J15:J17)+MIN(K15:K17)+MIN(L15:L17)</f>
        <v>0</v>
      </c>
      <c r="J18" s="50"/>
      <c r="K18" s="50"/>
      <c r="L18" s="50"/>
      <c r="M18" s="49" t="e">
        <f>MIN(N15:N17)</f>
        <v>#REF!</v>
      </c>
      <c r="N18" s="81"/>
      <c r="O18" s="52" t="e">
        <f>MIN(P15:P17)</f>
        <v>#REF!</v>
      </c>
      <c r="P18" s="53"/>
      <c r="Q18" s="18" t="e">
        <f>MIN(#REF!)</f>
        <v>#REF!</v>
      </c>
    </row>
    <row r="19" spans="2:17" ht="7.5" hidden="1" customHeight="1" thickBot="1" x14ac:dyDescent="0.3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2:17" ht="23.1" customHeight="1" x14ac:dyDescent="0.25">
      <c r="B20" s="59" t="s">
        <v>29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1"/>
    </row>
    <row r="21" spans="2:17" ht="23.1" customHeight="1" x14ac:dyDescent="0.25">
      <c r="B21" s="17" t="s">
        <v>2</v>
      </c>
      <c r="C21" s="62" t="s">
        <v>52</v>
      </c>
      <c r="D21" s="62"/>
      <c r="E21" s="23" t="s">
        <v>61</v>
      </c>
      <c r="F21" s="24">
        <f>1500*Q6</f>
        <v>0</v>
      </c>
      <c r="G21" s="22" t="s">
        <v>57</v>
      </c>
      <c r="H21" s="24">
        <f>2000*Q6</f>
        <v>0</v>
      </c>
      <c r="I21" s="23" t="s">
        <v>56</v>
      </c>
      <c r="J21" s="25">
        <f>IF(ISNUMBER(I12),22000,0)</f>
        <v>0</v>
      </c>
      <c r="K21" s="25">
        <f>IF(ISNUMBER(K12),22000,0)</f>
        <v>0</v>
      </c>
      <c r="L21" s="25">
        <f>IF(ISNUMBER(L12),22000,0)</f>
        <v>0</v>
      </c>
      <c r="M21" s="22" t="s">
        <v>62</v>
      </c>
      <c r="N21" s="24">
        <f>2200*Q6</f>
        <v>0</v>
      </c>
      <c r="O21" s="22" t="s">
        <v>62</v>
      </c>
      <c r="P21" s="47">
        <f>2200*O11</f>
        <v>0</v>
      </c>
      <c r="Q21" s="48"/>
    </row>
    <row r="22" spans="2:17" ht="23.1" customHeight="1" x14ac:dyDescent="0.25">
      <c r="B22" s="17" t="s">
        <v>3</v>
      </c>
      <c r="C22" s="62" t="s">
        <v>48</v>
      </c>
      <c r="D22" s="86"/>
      <c r="E22" s="22" t="s">
        <v>49</v>
      </c>
      <c r="F22" s="24">
        <f>0.75*E12</f>
        <v>0</v>
      </c>
      <c r="G22" s="22" t="s">
        <v>49</v>
      </c>
      <c r="H22" s="24">
        <f>0.75*G12</f>
        <v>0</v>
      </c>
      <c r="I22" s="23" t="s">
        <v>50</v>
      </c>
      <c r="J22" s="25">
        <f>0.75*I12</f>
        <v>0</v>
      </c>
      <c r="K22" s="25">
        <f>0.75*K12</f>
        <v>0</v>
      </c>
      <c r="L22" s="25">
        <f>0.75*L12</f>
        <v>0</v>
      </c>
      <c r="M22" s="22" t="s">
        <v>49</v>
      </c>
      <c r="N22" s="24">
        <f>0.75*M12</f>
        <v>0</v>
      </c>
      <c r="O22" s="22" t="s">
        <v>49</v>
      </c>
      <c r="P22" s="47">
        <f>0.75*O12</f>
        <v>0</v>
      </c>
      <c r="Q22" s="48"/>
    </row>
    <row r="23" spans="2:17" ht="30" customHeight="1" thickBot="1" x14ac:dyDescent="0.3">
      <c r="B23" s="89" t="s">
        <v>46</v>
      </c>
      <c r="C23" s="90"/>
      <c r="D23" s="91"/>
      <c r="E23" s="50">
        <f>MIN(F21:F22)</f>
        <v>0</v>
      </c>
      <c r="F23" s="81"/>
      <c r="G23" s="50">
        <f>MIN(H21:H22)</f>
        <v>0</v>
      </c>
      <c r="H23" s="81"/>
      <c r="I23" s="49">
        <f>MIN(J21:J22)+MIN(K21:K22)+MIN(L21:L22)</f>
        <v>0</v>
      </c>
      <c r="J23" s="50"/>
      <c r="K23" s="50"/>
      <c r="L23" s="50"/>
      <c r="M23" s="49">
        <f>MIN(N21:N22)</f>
        <v>0</v>
      </c>
      <c r="N23" s="81"/>
      <c r="O23" s="49">
        <f>MIN(P21:P22)</f>
        <v>0</v>
      </c>
      <c r="P23" s="50"/>
      <c r="Q23" s="51"/>
    </row>
    <row r="24" spans="2:17" ht="8.1" customHeight="1" thickBot="1" x14ac:dyDescent="0.3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2:17" ht="23.1" customHeight="1" x14ac:dyDescent="0.25">
      <c r="B25" s="105" t="s">
        <v>42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2:17" ht="22.5" customHeight="1" x14ac:dyDescent="0.25">
      <c r="B26" s="64" t="s">
        <v>16</v>
      </c>
      <c r="C26" s="65"/>
      <c r="D26" s="65"/>
      <c r="E26" s="63"/>
      <c r="F26" s="63"/>
      <c r="G26" s="63"/>
      <c r="H26" s="63"/>
      <c r="I26" s="26"/>
      <c r="J26" s="27"/>
      <c r="K26" s="27"/>
      <c r="L26" s="71"/>
      <c r="M26" s="63"/>
      <c r="N26" s="63"/>
      <c r="O26" s="26"/>
      <c r="P26" s="27"/>
      <c r="Q26" s="28"/>
    </row>
    <row r="27" spans="2:17" ht="22.5" hidden="1" customHeight="1" x14ac:dyDescent="0.25">
      <c r="B27" s="66" t="s">
        <v>18</v>
      </c>
      <c r="C27" s="67"/>
      <c r="D27" s="67"/>
      <c r="E27" s="70"/>
      <c r="F27" s="70"/>
      <c r="G27" s="70"/>
      <c r="H27" s="70"/>
      <c r="I27" s="29"/>
      <c r="J27" s="30"/>
      <c r="K27" s="30"/>
      <c r="L27" s="72"/>
      <c r="M27" s="70"/>
      <c r="N27" s="70"/>
      <c r="O27" s="70"/>
      <c r="P27" s="70"/>
      <c r="Q27" s="20"/>
    </row>
    <row r="28" spans="2:17" ht="23.1" customHeight="1" x14ac:dyDescent="0.25">
      <c r="B28" s="68" t="s">
        <v>17</v>
      </c>
      <c r="C28" s="69"/>
      <c r="D28" s="69"/>
      <c r="E28" s="70"/>
      <c r="F28" s="70"/>
      <c r="G28" s="70"/>
      <c r="H28" s="70"/>
      <c r="I28" s="29"/>
      <c r="J28" s="30"/>
      <c r="K28" s="30"/>
      <c r="L28" s="72"/>
      <c r="M28" s="70"/>
      <c r="N28" s="70"/>
      <c r="O28" s="29"/>
      <c r="P28" s="30"/>
      <c r="Q28" s="31"/>
    </row>
    <row r="29" spans="2:17" ht="23.1" customHeight="1" thickBot="1" x14ac:dyDescent="0.3">
      <c r="B29" s="167" t="s">
        <v>24</v>
      </c>
      <c r="C29" s="168"/>
      <c r="D29" s="168"/>
      <c r="E29" s="96">
        <f>SUM(E26:F28)</f>
        <v>0</v>
      </c>
      <c r="F29" s="96"/>
      <c r="G29" s="96">
        <f>SUM(G26:H28)</f>
        <v>0</v>
      </c>
      <c r="H29" s="96"/>
      <c r="I29" s="32">
        <f>SUM(I26:L28)</f>
        <v>0</v>
      </c>
      <c r="J29" s="33"/>
      <c r="K29" s="33"/>
      <c r="L29" s="153"/>
      <c r="M29" s="96">
        <f t="shared" ref="M29" si="0">SUM(M26:N28)</f>
        <v>0</v>
      </c>
      <c r="N29" s="96"/>
      <c r="O29" s="32">
        <f t="shared" ref="O29" si="1">SUM(O26:P28)</f>
        <v>0</v>
      </c>
      <c r="P29" s="33"/>
      <c r="Q29" s="34"/>
    </row>
    <row r="30" spans="2:17" ht="8.1" customHeight="1" thickBot="1" x14ac:dyDescent="0.3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2:17" ht="23.1" customHeight="1" thickBot="1" x14ac:dyDescent="0.3">
      <c r="B31" s="164" t="s">
        <v>38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6"/>
    </row>
    <row r="32" spans="2:17" ht="23.1" customHeight="1" x14ac:dyDescent="0.25">
      <c r="B32" s="169" t="s">
        <v>54</v>
      </c>
      <c r="C32" s="170"/>
      <c r="D32" s="170"/>
      <c r="E32" s="170"/>
      <c r="F32" s="170"/>
      <c r="G32" s="170"/>
      <c r="H32" s="170"/>
      <c r="I32" s="170"/>
      <c r="J32" s="170"/>
      <c r="K32" s="171">
        <f>SUM(E12:Q12)</f>
        <v>0</v>
      </c>
      <c r="L32" s="171"/>
      <c r="M32" s="171"/>
      <c r="N32" s="171"/>
      <c r="O32" s="171"/>
      <c r="P32" s="171"/>
      <c r="Q32" s="172"/>
    </row>
    <row r="33" spans="2:17" ht="22.5" customHeight="1" x14ac:dyDescent="0.25">
      <c r="B33" s="131" t="s">
        <v>35</v>
      </c>
      <c r="C33" s="132"/>
      <c r="D33" s="132"/>
      <c r="E33" s="132"/>
      <c r="F33" s="132"/>
      <c r="G33" s="132"/>
      <c r="H33" s="132"/>
      <c r="I33" s="132"/>
      <c r="J33" s="133"/>
      <c r="K33" s="134">
        <f>SUM(E26:Q26)</f>
        <v>0</v>
      </c>
      <c r="L33" s="134"/>
      <c r="M33" s="134"/>
      <c r="N33" s="134"/>
      <c r="O33" s="134"/>
      <c r="P33" s="134"/>
      <c r="Q33" s="135"/>
    </row>
    <row r="34" spans="2:17" ht="1.5" hidden="1" customHeight="1" x14ac:dyDescent="0.25">
      <c r="B34" s="136" t="s">
        <v>33</v>
      </c>
      <c r="C34" s="137"/>
      <c r="D34" s="137"/>
      <c r="E34" s="144" t="s">
        <v>34</v>
      </c>
      <c r="F34" s="144"/>
      <c r="G34" s="144"/>
      <c r="H34" s="144"/>
      <c r="I34" s="144"/>
      <c r="J34" s="144"/>
      <c r="K34" s="156">
        <f>SUM(E27:Q27)</f>
        <v>0</v>
      </c>
      <c r="L34" s="156"/>
      <c r="M34" s="156"/>
      <c r="N34" s="156"/>
      <c r="O34" s="156"/>
      <c r="P34" s="156"/>
      <c r="Q34" s="157"/>
    </row>
    <row r="35" spans="2:17" ht="22.5" hidden="1" customHeight="1" x14ac:dyDescent="0.25">
      <c r="B35" s="138"/>
      <c r="C35" s="139"/>
      <c r="D35" s="139"/>
      <c r="E35" s="145" t="s">
        <v>37</v>
      </c>
      <c r="F35" s="145"/>
      <c r="G35" s="145"/>
      <c r="H35" s="145"/>
      <c r="I35" s="145"/>
      <c r="J35" s="146"/>
      <c r="K35" s="158">
        <f>ROUNDDOWN(SUM(E27:Q27),-1)</f>
        <v>0</v>
      </c>
      <c r="L35" s="158"/>
      <c r="M35" s="158"/>
      <c r="N35" s="158"/>
      <c r="O35" s="158"/>
      <c r="P35" s="158"/>
      <c r="Q35" s="159"/>
    </row>
    <row r="36" spans="2:17" ht="23.1" customHeight="1" x14ac:dyDescent="0.25">
      <c r="B36" s="151" t="s">
        <v>58</v>
      </c>
      <c r="C36" s="152"/>
      <c r="D36" s="152"/>
      <c r="E36" s="152"/>
      <c r="F36" s="152"/>
      <c r="G36" s="152"/>
      <c r="H36" s="152"/>
      <c r="I36" s="152"/>
      <c r="J36" s="152"/>
      <c r="K36" s="160">
        <f>Q6*12000</f>
        <v>0</v>
      </c>
      <c r="L36" s="160"/>
      <c r="M36" s="160"/>
      <c r="N36" s="160"/>
      <c r="O36" s="160"/>
      <c r="P36" s="160"/>
      <c r="Q36" s="161"/>
    </row>
    <row r="37" spans="2:17" ht="23.1" customHeight="1" x14ac:dyDescent="0.25">
      <c r="B37" s="140" t="s">
        <v>36</v>
      </c>
      <c r="C37" s="141"/>
      <c r="D37" s="141"/>
      <c r="E37" s="147" t="s">
        <v>34</v>
      </c>
      <c r="F37" s="147"/>
      <c r="G37" s="147"/>
      <c r="H37" s="147"/>
      <c r="I37" s="147"/>
      <c r="J37" s="148"/>
      <c r="K37" s="162">
        <f>SUM(E28:Q28)</f>
        <v>0</v>
      </c>
      <c r="L37" s="162"/>
      <c r="M37" s="162"/>
      <c r="N37" s="162"/>
      <c r="O37" s="162"/>
      <c r="P37" s="162"/>
      <c r="Q37" s="163"/>
    </row>
    <row r="38" spans="2:17" ht="23.1" customHeight="1" x14ac:dyDescent="0.25">
      <c r="B38" s="142"/>
      <c r="C38" s="143"/>
      <c r="D38" s="143"/>
      <c r="E38" s="149" t="s">
        <v>51</v>
      </c>
      <c r="F38" s="149"/>
      <c r="G38" s="149"/>
      <c r="H38" s="149"/>
      <c r="I38" s="149"/>
      <c r="J38" s="150"/>
      <c r="K38" s="154">
        <f>MIN(K36,ROUNDDOWN(SUM(E28:Q28),-1))</f>
        <v>0</v>
      </c>
      <c r="L38" s="154"/>
      <c r="M38" s="154"/>
      <c r="N38" s="154"/>
      <c r="O38" s="154"/>
      <c r="P38" s="154"/>
      <c r="Q38" s="155"/>
    </row>
    <row r="39" spans="2:17" ht="23.1" customHeight="1" thickBot="1" x14ac:dyDescent="0.3">
      <c r="B39" s="121" t="s">
        <v>53</v>
      </c>
      <c r="C39" s="122"/>
      <c r="D39" s="122"/>
      <c r="E39" s="122"/>
      <c r="F39" s="122"/>
      <c r="G39" s="122"/>
      <c r="H39" s="122"/>
      <c r="I39" s="122"/>
      <c r="J39" s="123"/>
      <c r="K39" s="124" t="str">
        <f>IF(K32=SUM(K33+K35+K38),"OK",SUM(K33+K35+K38))</f>
        <v>OK</v>
      </c>
      <c r="L39" s="125"/>
      <c r="M39" s="125"/>
      <c r="N39" s="125"/>
      <c r="O39" s="125"/>
      <c r="P39" s="125"/>
      <c r="Q39" s="126"/>
    </row>
    <row r="40" spans="2:17" ht="3" customHeight="1" x14ac:dyDescent="0.25"/>
  </sheetData>
  <sheetProtection algorithmName="SHA-512" hashValue="ZyEi/fiRNlDd6Jg2Mg1NZSGnKNYMI0ZBGIogWJlJDvYbXaD0FbYEJwPYGZtsweGk63EU35BLX/6q/aAAtldVnQ==" saltValue="OpP01R32Mkns5Vt8Uw6Ijw==" spinCount="100000" sheet="1" selectLockedCells="1"/>
  <dataConsolidate/>
  <mergeCells count="99"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L15:L16"/>
    <mergeCell ref="B12:D12"/>
    <mergeCell ref="E12:F12"/>
    <mergeCell ref="G12:H12"/>
    <mergeCell ref="I12:J12"/>
    <mergeCell ref="B25:Q25"/>
    <mergeCell ref="C22:D22"/>
    <mergeCell ref="B23:D23"/>
    <mergeCell ref="E23:F23"/>
    <mergeCell ref="G23:H23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</mergeCells>
  <conditionalFormatting sqref="K39:Q39">
    <cfRule type="cellIs" dxfId="0" priority="1" operator="lessThan">
      <formula>$K$28</formula>
    </cfRule>
  </conditionalFormatting>
  <dataValidations disablePrompts="1" count="8">
    <dataValidation type="decimal" operator="lessThanOrEqual" allowBlank="1" showErrorMessage="1" errorTitle="Prekročený náklad" sqref="E29:F29" xr:uid="{00000000-0002-0000-0000-000000000000}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 xr:uid="{00000000-0002-0000-0000-000001000000}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 xr:uid="{00000000-0002-0000-0000-000002000000}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 xr:uid="{00000000-0002-0000-0000-000003000000}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 xr:uid="{00000000-0002-0000-0000-000004000000}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 xr:uid="{00000000-0002-0000-0000-000005000000}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 xr:uid="{00000000-0002-0000-0000-000006000000}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 xr:uid="{00000000-0002-0000-0000-000007000000}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0" orientation="landscape" r:id="rId1"/>
  <headerFooter>
    <oddFooter xml:space="preserve">&amp;LŠFRB_ŽIADOSŤ O POSKYTNUTIE PODPORY_TV-ZSS,UD-01_2024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Sováková Adriana</cp:lastModifiedBy>
  <cp:lastPrinted>2023-12-19T08:54:57Z</cp:lastPrinted>
  <dcterms:created xsi:type="dcterms:W3CDTF">2017-10-12T13:12:35Z</dcterms:created>
  <dcterms:modified xsi:type="dcterms:W3CDTF">2023-12-19T09:01:56Z</dcterms:modified>
</cp:coreProperties>
</file>