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iklovic\Desktop\Nový priečinok\Kúpa ZSS - Obec, Sam.kraj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21" i="1"/>
  <c r="L21" i="1"/>
  <c r="K21" i="1"/>
  <c r="J21" i="1"/>
  <c r="H21" i="1"/>
  <c r="F21" i="1"/>
  <c r="P22" i="1" l="1"/>
  <c r="K38" i="1" l="1"/>
  <c r="K37" i="1"/>
  <c r="K36" i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<sst xmlns="http://schemas.openxmlformats.org/spreadsheetml/2006/main" count="75" uniqueCount="64">
  <si>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</si>
  <si>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</si>
  <si>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</si>
  <si>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</si>
  <si>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</si>
  <si>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</si>
  <si>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</si>
  <si>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</si>
  <si>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</si>
  <si>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</si>
  <si>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</si>
  <si>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</si>
  <si>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</si>
  <si>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</si>
  <si>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</si>
  <si>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</si>
  <si>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</si>
  <si>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</si>
  <si>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</si>
  <si>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</si>
  <si>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</si>
  <si>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</si>
  <si>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</si>
  <si>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</si>
  <si>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</si>
  <si>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</si>
  <si>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</si>
  <si>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</si>
  <si>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</si>
  <si>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</si>
  <si>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</si>
  <si>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</si>
  <si>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</si>
  <si>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</si>
  <si>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</si>
  <si>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</si>
  <si>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</si>
  <si>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</si>
  <si>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</si>
  <si>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</si>
  <si>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</si>
  <si>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</si>
  <si>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</si>
  <si>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</si>
  <si>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</si>
  <si>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</si>
  <si>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</si>
  <si>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</si>
  <si>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</si>
  <si>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</si>
  <si>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</si>
  <si>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>Kontrola: maximálna výška úveru podľa počtu bytov (12 000 €/OM, UB</t>
  </si>
  <si>
    <t xml:space="preserve">- po zaokrúhlení na celé desiatky eur nadol </t>
  </si>
  <si>
    <t>Počet obytných miestností ZSS  /OM/
Počet ubytovacích buniek UD /UB/</t>
  </si>
  <si>
    <t xml:space="preserve">Počet obytných miestností ZSS /OM/, ubytovacích buniek UD /UB/, ku ktorým patria odstavné plochy </t>
  </si>
  <si>
    <t>Možný úver podľa počtu OM, UB</t>
  </si>
  <si>
    <t xml:space="preserve">Overenie: súčet vlastných zdrojov a požadovanej výšky úveru = obstarávací náklad/ oprávnené náklady </t>
  </si>
  <si>
    <t>1900 €/OM,UB</t>
  </si>
  <si>
    <t>Celkový obstarávací náklad</t>
  </si>
  <si>
    <t>Obstarávací náklad /ON/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</si>
  <si>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2022</t>
    </r>
  </si>
  <si>
    <t>1400 €/OM,UB</t>
  </si>
  <si>
    <t>22000 €/ks</t>
  </si>
  <si>
    <t>2000 €/OM,UB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</si>
</sst>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183562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view="pageLayout" zoomScaleNormal="100" workbookViewId="0">
      <selection activeCell="G26" sqref="G26:H26"/>
    </sheetView>
  </sheetViews>
  <sheetFormatPr defaultColWidth="1" defaultRowHeight="14.4" x14ac:dyDescent="0.3"/>
  <cols>
    <col min="1" max="1" width="0.5546875" style="9" customWidth="1"/>
    <col min="2" max="2" width="3.44140625" style="9" customWidth="1"/>
    <col min="3" max="3" width="22.44140625" style="9" customWidth="1"/>
    <col min="4" max="4" width="11.6640625" style="9" customWidth="1"/>
    <col min="5" max="5" width="10.5546875" style="9" customWidth="1"/>
    <col min="6" max="6" width="17.6640625" style="9" customWidth="1"/>
    <col min="7" max="7" width="10.5546875" style="9" customWidth="1"/>
    <col min="8" max="8" width="17.6640625" style="9" customWidth="1"/>
    <col min="9" max="9" width="10" style="9" customWidth="1"/>
    <col min="10" max="10" width="14.6640625" style="9" customWidth="1"/>
    <col min="11" max="12" width="12.6640625" style="9" customWidth="1"/>
    <col min="13" max="13" width="10.5546875" style="9" customWidth="1"/>
    <col min="14" max="14" width="17.6640625" style="9" customWidth="1"/>
    <col min="15" max="15" width="10.5546875" style="9" customWidth="1"/>
    <col min="16" max="16" width="17.6640625" style="9" customWidth="1"/>
    <col min="17" max="17" width="10" style="9" customWidth="1"/>
    <col min="18" max="16384" width="1" style="9"/>
  </cols>
  <sheetData>
    <row r="1" spans="2:17" ht="23.1" customHeight="1" thickTop="1" thickBot="1" x14ac:dyDescent="0.4">
      <c r="B1" s="115" t="s">
        <v>60</v>
      </c>
      <c r="C1" s="116"/>
      <c r="D1" s="13"/>
      <c r="P1" s="11" t="s">
        <v>41</v>
      </c>
      <c r="Q1" s="21">
        <v>15</v>
      </c>
    </row>
    <row r="2" spans="2:17" ht="6" customHeight="1" thickBot="1" x14ac:dyDescent="0.35">
      <c r="B2" s="117"/>
      <c r="C2" s="118"/>
      <c r="D2" s="13"/>
      <c r="H2" s="12"/>
      <c r="O2" s="10"/>
    </row>
    <row r="3" spans="2:17" ht="23.1" customHeight="1" thickBot="1" x14ac:dyDescent="0.35">
      <c r="B3" s="119"/>
      <c r="C3" s="120"/>
      <c r="D3" s="13"/>
      <c r="P3" s="11" t="s">
        <v>40</v>
      </c>
      <c r="Q3" s="19"/>
    </row>
    <row r="4" spans="2:17" ht="6" customHeight="1" thickTop="1" x14ac:dyDescent="0.3">
      <c r="P4" s="10"/>
    </row>
    <row r="5" spans="2:17" ht="28.5" customHeight="1" thickBot="1" x14ac:dyDescent="0.35">
      <c r="B5" s="114" t="s">
        <v>47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2:17" ht="24.9" customHeight="1" x14ac:dyDescent="0.3">
      <c r="B6" s="73" t="s">
        <v>28</v>
      </c>
      <c r="C6" s="74"/>
      <c r="D6" s="74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9" t="s">
        <v>53</v>
      </c>
      <c r="P6" s="37"/>
      <c r="Q6" s="132"/>
    </row>
    <row r="7" spans="2:17" ht="24.9" customHeight="1" thickBot="1" x14ac:dyDescent="0.35">
      <c r="B7" s="75" t="s">
        <v>27</v>
      </c>
      <c r="C7" s="76"/>
      <c r="D7" s="76"/>
      <c r="E7" s="77"/>
      <c r="F7" s="78"/>
      <c r="G7" s="78"/>
      <c r="H7" s="78"/>
      <c r="I7" s="78"/>
      <c r="J7" s="78"/>
      <c r="K7" s="78"/>
      <c r="L7" s="78"/>
      <c r="M7" s="78"/>
      <c r="N7" s="78"/>
      <c r="O7" s="130"/>
      <c r="P7" s="131"/>
      <c r="Q7" s="133"/>
    </row>
    <row r="8" spans="2:17" ht="8.1" customHeight="1" thickBot="1" x14ac:dyDescent="0.3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2:17" ht="31.5" customHeight="1" x14ac:dyDescent="0.3">
      <c r="B9" s="97" t="s">
        <v>0</v>
      </c>
      <c r="C9" s="98"/>
      <c r="D9" s="99"/>
      <c r="E9" s="36" t="s">
        <v>19</v>
      </c>
      <c r="F9" s="79"/>
      <c r="G9" s="35" t="s">
        <v>20</v>
      </c>
      <c r="H9" s="79"/>
      <c r="I9" s="35" t="s">
        <v>26</v>
      </c>
      <c r="J9" s="36"/>
      <c r="K9" s="36"/>
      <c r="L9" s="79"/>
      <c r="M9" s="36" t="s">
        <v>22</v>
      </c>
      <c r="N9" s="79"/>
      <c r="O9" s="35" t="s">
        <v>21</v>
      </c>
      <c r="P9" s="36"/>
      <c r="Q9" s="37"/>
    </row>
    <row r="10" spans="2:17" x14ac:dyDescent="0.3">
      <c r="B10" s="102" t="s">
        <v>1</v>
      </c>
      <c r="C10" s="103"/>
      <c r="D10" s="104"/>
      <c r="E10" s="39"/>
      <c r="F10" s="80"/>
      <c r="G10" s="38"/>
      <c r="H10" s="80"/>
      <c r="I10" s="100" t="s">
        <v>43</v>
      </c>
      <c r="J10" s="101"/>
      <c r="K10" s="8" t="s">
        <v>44</v>
      </c>
      <c r="L10" s="8" t="s">
        <v>45</v>
      </c>
      <c r="M10" s="39"/>
      <c r="N10" s="80"/>
      <c r="O10" s="38"/>
      <c r="P10" s="39"/>
      <c r="Q10" s="40"/>
    </row>
    <row r="11" spans="2:17" ht="24.9" customHeight="1" x14ac:dyDescent="0.3">
      <c r="B11" s="56" t="s">
        <v>54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41"/>
      <c r="P11" s="42"/>
      <c r="Q11" s="43"/>
    </row>
    <row r="12" spans="2:17" ht="24.9" customHeight="1" thickBot="1" x14ac:dyDescent="0.35">
      <c r="B12" s="108" t="s">
        <v>59</v>
      </c>
      <c r="C12" s="109"/>
      <c r="D12" s="110"/>
      <c r="E12" s="111"/>
      <c r="F12" s="111"/>
      <c r="G12" s="112"/>
      <c r="H12" s="113"/>
      <c r="I12" s="111"/>
      <c r="J12" s="111"/>
      <c r="K12" s="15"/>
      <c r="L12" s="16"/>
      <c r="M12" s="112"/>
      <c r="N12" s="113"/>
      <c r="O12" s="44"/>
      <c r="P12" s="45"/>
      <c r="Q12" s="46"/>
    </row>
    <row r="13" spans="2:17" ht="6.75" customHeight="1" thickBot="1" x14ac:dyDescent="0.35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2:17" ht="0.75" hidden="1" customHeight="1" thickBot="1" x14ac:dyDescent="0.35">
      <c r="B14" s="82" t="s">
        <v>39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2:17" ht="22.5" hidden="1" customHeight="1" thickBot="1" x14ac:dyDescent="0.35">
      <c r="B15" s="3" t="s">
        <v>2</v>
      </c>
      <c r="C15" s="84" t="s">
        <v>5</v>
      </c>
      <c r="D15" s="85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92" t="s">
        <v>25</v>
      </c>
      <c r="J15" s="94">
        <f>IF(ISNUMBER(I12),14000,0)</f>
        <v>0</v>
      </c>
      <c r="K15" s="87">
        <f>IF(ISNUMBER(K12),14000,0)</f>
        <v>0</v>
      </c>
      <c r="L15" s="87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54" t="s">
        <v>15</v>
      </c>
    </row>
    <row r="16" spans="2:17" ht="22.5" hidden="1" customHeight="1" thickBot="1" x14ac:dyDescent="0.35">
      <c r="B16" s="6" t="s">
        <v>3</v>
      </c>
      <c r="C16" s="62" t="s">
        <v>6</v>
      </c>
      <c r="D16" s="86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93"/>
      <c r="J16" s="95"/>
      <c r="K16" s="88"/>
      <c r="L16" s="88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54"/>
    </row>
    <row r="17" spans="2:17" ht="22.5" hidden="1" customHeight="1" thickBot="1" x14ac:dyDescent="0.35">
      <c r="B17" s="3" t="s">
        <v>4</v>
      </c>
      <c r="C17" s="84" t="s">
        <v>30</v>
      </c>
      <c r="D17" s="85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5">
      <c r="B18" s="89" t="s">
        <v>23</v>
      </c>
      <c r="C18" s="90"/>
      <c r="D18" s="91"/>
      <c r="E18" s="52" t="e">
        <f>MIN(F15:F17)</f>
        <v>#REF!</v>
      </c>
      <c r="F18" s="53"/>
      <c r="G18" s="52" t="e">
        <f>MIN(H15:H17)</f>
        <v>#REF!</v>
      </c>
      <c r="H18" s="53"/>
      <c r="I18" s="49">
        <f>MIN(J15:J17)+MIN(K15:K17)+MIN(L15:L17)</f>
        <v>0</v>
      </c>
      <c r="J18" s="50"/>
      <c r="K18" s="50"/>
      <c r="L18" s="50"/>
      <c r="M18" s="49" t="e">
        <f>MIN(N15:N17)</f>
        <v>#REF!</v>
      </c>
      <c r="N18" s="81"/>
      <c r="O18" s="52" t="e">
        <f>MIN(P15:P17)</f>
        <v>#REF!</v>
      </c>
      <c r="P18" s="53"/>
      <c r="Q18" s="18" t="e">
        <f>MIN(#REF!)</f>
        <v>#REF!</v>
      </c>
    </row>
    <row r="19" spans="2:17" ht="7.5" hidden="1" customHeight="1" thickBot="1" x14ac:dyDescent="0.3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2:17" ht="23.1" customHeight="1" x14ac:dyDescent="0.3">
      <c r="B20" s="59" t="s">
        <v>29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2:17" ht="23.1" customHeight="1" x14ac:dyDescent="0.3">
      <c r="B21" s="17" t="s">
        <v>2</v>
      </c>
      <c r="C21" s="62" t="s">
        <v>55</v>
      </c>
      <c r="D21" s="62"/>
      <c r="E21" s="23" t="s">
        <v>61</v>
      </c>
      <c r="F21" s="24">
        <f>1400*Q6</f>
        <v>0</v>
      </c>
      <c r="G21" s="22" t="s">
        <v>57</v>
      </c>
      <c r="H21" s="24">
        <f>1900*Q6</f>
        <v>0</v>
      </c>
      <c r="I21" s="23" t="s">
        <v>62</v>
      </c>
      <c r="J21" s="25">
        <f>IF(ISNUMBER(I12),22000,0)</f>
        <v>0</v>
      </c>
      <c r="K21" s="25">
        <f>IF(ISNUMBER(K12),22000,0)</f>
        <v>0</v>
      </c>
      <c r="L21" s="25">
        <f>IF(ISNUMBER(L12),22000,0)</f>
        <v>0</v>
      </c>
      <c r="M21" s="22" t="s">
        <v>63</v>
      </c>
      <c r="N21" s="24">
        <f>2000*Q6</f>
        <v>0</v>
      </c>
      <c r="O21" s="22" t="s">
        <v>63</v>
      </c>
      <c r="P21" s="47">
        <f>2000*O11</f>
        <v>0</v>
      </c>
      <c r="Q21" s="48"/>
    </row>
    <row r="22" spans="2:17" ht="23.1" customHeight="1" x14ac:dyDescent="0.3">
      <c r="B22" s="17" t="s">
        <v>3</v>
      </c>
      <c r="C22" s="62" t="s">
        <v>48</v>
      </c>
      <c r="D22" s="86"/>
      <c r="E22" s="22" t="s">
        <v>49</v>
      </c>
      <c r="F22" s="24">
        <f>0.75*E12</f>
        <v>0</v>
      </c>
      <c r="G22" s="22" t="s">
        <v>49</v>
      </c>
      <c r="H22" s="24">
        <f>0.75*G12</f>
        <v>0</v>
      </c>
      <c r="I22" s="23" t="s">
        <v>50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49</v>
      </c>
      <c r="N22" s="24">
        <f>0.75*M12</f>
        <v>0</v>
      </c>
      <c r="O22" s="22" t="s">
        <v>49</v>
      </c>
      <c r="P22" s="47">
        <f>0.75*O12</f>
        <v>0</v>
      </c>
      <c r="Q22" s="48"/>
    </row>
    <row r="23" spans="2:17" ht="30" customHeight="1" thickBot="1" x14ac:dyDescent="0.35">
      <c r="B23" s="89" t="s">
        <v>46</v>
      </c>
      <c r="C23" s="90"/>
      <c r="D23" s="91"/>
      <c r="E23" s="50">
        <f>MIN(F21:F22)</f>
        <v>0</v>
      </c>
      <c r="F23" s="81"/>
      <c r="G23" s="50">
        <f>MIN(H21:H22)</f>
        <v>0</v>
      </c>
      <c r="H23" s="81"/>
      <c r="I23" s="49">
        <f>MIN(J21:J22)+MIN(K21:K22)+MIN(L21:L22)</f>
        <v>0</v>
      </c>
      <c r="J23" s="50"/>
      <c r="K23" s="50"/>
      <c r="L23" s="50"/>
      <c r="M23" s="49">
        <f>MIN(N21:N22)</f>
        <v>0</v>
      </c>
      <c r="N23" s="81"/>
      <c r="O23" s="49">
        <f>MIN(P21:P22)</f>
        <v>0</v>
      </c>
      <c r="P23" s="50"/>
      <c r="Q23" s="51"/>
    </row>
    <row r="24" spans="2:17" ht="8.1" customHeight="1" thickBot="1" x14ac:dyDescent="0.3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2:17" ht="23.1" customHeight="1" x14ac:dyDescent="0.3">
      <c r="B25" s="105" t="s">
        <v>42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2:17" ht="22.5" customHeight="1" x14ac:dyDescent="0.3">
      <c r="B26" s="64" t="s">
        <v>16</v>
      </c>
      <c r="C26" s="65"/>
      <c r="D26" s="65"/>
      <c r="E26" s="63"/>
      <c r="F26" s="63"/>
      <c r="G26" s="63"/>
      <c r="H26" s="63"/>
      <c r="I26" s="26"/>
      <c r="J26" s="27"/>
      <c r="K26" s="27"/>
      <c r="L26" s="71"/>
      <c r="M26" s="63"/>
      <c r="N26" s="63"/>
      <c r="O26" s="26"/>
      <c r="P26" s="27"/>
      <c r="Q26" s="28"/>
    </row>
    <row r="27" spans="2:17" ht="22.5" hidden="1" customHeight="1" x14ac:dyDescent="0.3">
      <c r="B27" s="66" t="s">
        <v>18</v>
      </c>
      <c r="C27" s="67"/>
      <c r="D27" s="67"/>
      <c r="E27" s="70"/>
      <c r="F27" s="70"/>
      <c r="G27" s="70"/>
      <c r="H27" s="70"/>
      <c r="I27" s="29"/>
      <c r="J27" s="30"/>
      <c r="K27" s="30"/>
      <c r="L27" s="72"/>
      <c r="M27" s="70"/>
      <c r="N27" s="70"/>
      <c r="O27" s="70"/>
      <c r="P27" s="70"/>
      <c r="Q27" s="20"/>
    </row>
    <row r="28" spans="2:17" ht="23.1" customHeight="1" x14ac:dyDescent="0.3">
      <c r="B28" s="68" t="s">
        <v>17</v>
      </c>
      <c r="C28" s="69"/>
      <c r="D28" s="69"/>
      <c r="E28" s="70"/>
      <c r="F28" s="70"/>
      <c r="G28" s="70"/>
      <c r="H28" s="70"/>
      <c r="I28" s="29"/>
      <c r="J28" s="30"/>
      <c r="K28" s="30"/>
      <c r="L28" s="72"/>
      <c r="M28" s="70"/>
      <c r="N28" s="70"/>
      <c r="O28" s="29"/>
      <c r="P28" s="30"/>
      <c r="Q28" s="31"/>
    </row>
    <row r="29" spans="2:17" ht="23.1" customHeight="1" thickBot="1" x14ac:dyDescent="0.35">
      <c r="B29" s="170" t="s">
        <v>24</v>
      </c>
      <c r="C29" s="171"/>
      <c r="D29" s="171"/>
      <c r="E29" s="96">
        <f>SUM(E26:F28)</f>
        <v>0</v>
      </c>
      <c r="F29" s="96"/>
      <c r="G29" s="96">
        <f>SUM(G26:H28)</f>
        <v>0</v>
      </c>
      <c r="H29" s="96"/>
      <c r="I29" s="32">
        <f>SUM(I26:L28)</f>
        <v>0</v>
      </c>
      <c r="J29" s="33"/>
      <c r="K29" s="33"/>
      <c r="L29" s="156"/>
      <c r="M29" s="96">
        <f t="shared" ref="M29" si="0">SUM(M26:N28)</f>
        <v>0</v>
      </c>
      <c r="N29" s="96"/>
      <c r="O29" s="32">
        <f t="shared" ref="O29" si="1">SUM(O26:P28)</f>
        <v>0</v>
      </c>
      <c r="P29" s="33"/>
      <c r="Q29" s="34"/>
    </row>
    <row r="30" spans="2:17" ht="8.1" customHeight="1" thickBot="1" x14ac:dyDescent="0.3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2:17" ht="23.1" customHeight="1" thickBot="1" x14ac:dyDescent="0.35">
      <c r="B31" s="167" t="s">
        <v>38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9"/>
    </row>
    <row r="32" spans="2:17" ht="23.1" customHeight="1" x14ac:dyDescent="0.3">
      <c r="B32" s="172" t="s">
        <v>58</v>
      </c>
      <c r="C32" s="173"/>
      <c r="D32" s="173"/>
      <c r="E32" s="173"/>
      <c r="F32" s="173"/>
      <c r="G32" s="173"/>
      <c r="H32" s="173"/>
      <c r="I32" s="173"/>
      <c r="J32" s="173"/>
      <c r="K32" s="174">
        <f>SUM(E12:Q12)</f>
        <v>0</v>
      </c>
      <c r="L32" s="174"/>
      <c r="M32" s="174"/>
      <c r="N32" s="174"/>
      <c r="O32" s="174"/>
      <c r="P32" s="174"/>
      <c r="Q32" s="175"/>
    </row>
    <row r="33" spans="2:17" ht="22.5" customHeight="1" x14ac:dyDescent="0.3">
      <c r="B33" s="134" t="s">
        <v>35</v>
      </c>
      <c r="C33" s="135"/>
      <c r="D33" s="135"/>
      <c r="E33" s="135"/>
      <c r="F33" s="135"/>
      <c r="G33" s="135"/>
      <c r="H33" s="135"/>
      <c r="I33" s="135"/>
      <c r="J33" s="136"/>
      <c r="K33" s="137">
        <f>SUM(E26:Q26)</f>
        <v>0</v>
      </c>
      <c r="L33" s="137"/>
      <c r="M33" s="137"/>
      <c r="N33" s="137"/>
      <c r="O33" s="137"/>
      <c r="P33" s="137"/>
      <c r="Q33" s="138"/>
    </row>
    <row r="34" spans="2:17" ht="1.5" hidden="1" customHeight="1" x14ac:dyDescent="0.3">
      <c r="B34" s="139" t="s">
        <v>33</v>
      </c>
      <c r="C34" s="140"/>
      <c r="D34" s="140"/>
      <c r="E34" s="147" t="s">
        <v>34</v>
      </c>
      <c r="F34" s="147"/>
      <c r="G34" s="147"/>
      <c r="H34" s="147"/>
      <c r="I34" s="147"/>
      <c r="J34" s="147"/>
      <c r="K34" s="159">
        <f>SUM(E27:Q27)</f>
        <v>0</v>
      </c>
      <c r="L34" s="159"/>
      <c r="M34" s="159"/>
      <c r="N34" s="159"/>
      <c r="O34" s="159"/>
      <c r="P34" s="159"/>
      <c r="Q34" s="160"/>
    </row>
    <row r="35" spans="2:17" ht="22.5" hidden="1" customHeight="1" x14ac:dyDescent="0.3">
      <c r="B35" s="141"/>
      <c r="C35" s="142"/>
      <c r="D35" s="142"/>
      <c r="E35" s="148" t="s">
        <v>37</v>
      </c>
      <c r="F35" s="148"/>
      <c r="G35" s="148"/>
      <c r="H35" s="148"/>
      <c r="I35" s="148"/>
      <c r="J35" s="149"/>
      <c r="K35" s="161">
        <f>ROUNDDOWN(SUM(E27:Q27),-1)</f>
        <v>0</v>
      </c>
      <c r="L35" s="161"/>
      <c r="M35" s="161"/>
      <c r="N35" s="161"/>
      <c r="O35" s="161"/>
      <c r="P35" s="161"/>
      <c r="Q35" s="162"/>
    </row>
    <row r="36" spans="2:17" ht="23.1" customHeight="1" x14ac:dyDescent="0.3">
      <c r="B36" s="154" t="s">
        <v>51</v>
      </c>
      <c r="C36" s="155"/>
      <c r="D36" s="155"/>
      <c r="E36" s="155"/>
      <c r="F36" s="155"/>
      <c r="G36" s="155"/>
      <c r="H36" s="155"/>
      <c r="I36" s="155"/>
      <c r="J36" s="155"/>
      <c r="K36" s="163">
        <f>Q6*12000</f>
        <v>0</v>
      </c>
      <c r="L36" s="163"/>
      <c r="M36" s="163"/>
      <c r="N36" s="163"/>
      <c r="O36" s="163"/>
      <c r="P36" s="163"/>
      <c r="Q36" s="164"/>
    </row>
    <row r="37" spans="2:17" ht="23.1" customHeight="1" x14ac:dyDescent="0.3">
      <c r="B37" s="143" t="s">
        <v>36</v>
      </c>
      <c r="C37" s="144"/>
      <c r="D37" s="144"/>
      <c r="E37" s="150" t="s">
        <v>34</v>
      </c>
      <c r="F37" s="150"/>
      <c r="G37" s="150"/>
      <c r="H37" s="150"/>
      <c r="I37" s="150"/>
      <c r="J37" s="151"/>
      <c r="K37" s="165">
        <f>SUM(E28:Q28)</f>
        <v>0</v>
      </c>
      <c r="L37" s="165"/>
      <c r="M37" s="165"/>
      <c r="N37" s="165"/>
      <c r="O37" s="165"/>
      <c r="P37" s="165"/>
      <c r="Q37" s="166"/>
    </row>
    <row r="38" spans="2:17" ht="23.1" customHeight="1" x14ac:dyDescent="0.3">
      <c r="B38" s="145"/>
      <c r="C38" s="146"/>
      <c r="D38" s="146"/>
      <c r="E38" s="152" t="s">
        <v>52</v>
      </c>
      <c r="F38" s="152"/>
      <c r="G38" s="152"/>
      <c r="H38" s="152"/>
      <c r="I38" s="152"/>
      <c r="J38" s="153"/>
      <c r="K38" s="157">
        <f>MIN(K36,ROUNDDOWN(SUM(E28:Q28),-1))</f>
        <v>0</v>
      </c>
      <c r="L38" s="157"/>
      <c r="M38" s="157"/>
      <c r="N38" s="157"/>
      <c r="O38" s="157"/>
      <c r="P38" s="157"/>
      <c r="Q38" s="158"/>
    </row>
    <row r="39" spans="2:17" ht="23.1" customHeight="1" thickBot="1" x14ac:dyDescent="0.35">
      <c r="B39" s="121" t="s">
        <v>56</v>
      </c>
      <c r="C39" s="122"/>
      <c r="D39" s="122"/>
      <c r="E39" s="122"/>
      <c r="F39" s="122"/>
      <c r="G39" s="122"/>
      <c r="H39" s="122"/>
      <c r="I39" s="122"/>
      <c r="J39" s="123"/>
      <c r="K39" s="124" t="str">
        <f>IF(K32=SUM(K33+K35+K38),"OK",SUM(K33+K35+K38))</f>
        <v>OK</v>
      </c>
      <c r="L39" s="125"/>
      <c r="M39" s="125"/>
      <c r="N39" s="125"/>
      <c r="O39" s="125"/>
      <c r="P39" s="125"/>
      <c r="Q39" s="126"/>
    </row>
    <row r="40" spans="2:17" ht="3" customHeight="1" x14ac:dyDescent="0.3"/>
  </sheetData>
  <sheetProtection algorithmName="SHA-512" hashValue="jDxT8r6nKxbYQxhO22+N3eFNPTx3tdrclKWVcOLZvzJ3bsZje3c9SihHK1tNzLYd3YOy/NVoYwXJ+fZCjaltmA==" saltValue="0MJh/DDj0d8RbVdH/wTiaA==" spinCount="100000" sheet="1" selectLockedCells="1"/>
  <dataConsolidate/>
  <mergeCells count="99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count="8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 ZSS,UD -02_2022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Cviklovič Martin</cp:lastModifiedBy>
  <cp:lastPrinted>2020-12-17T10:07:36Z</cp:lastPrinted>
  <dcterms:created xsi:type="dcterms:W3CDTF">2017-10-12T13:12:35Z</dcterms:created>
  <dcterms:modified xsi:type="dcterms:W3CDTF">2022-01-28T10:19:17Z</dcterms:modified>
</cp:coreProperties>
</file>