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mlovicova\Desktop\Podklady pre ro. 2018\TV - čistá verzia 2\"/>
    </mc:Choice>
  </mc:AlternateContent>
  <bookViews>
    <workbookView xWindow="0" yWindow="0" windowWidth="28770" windowHeight="11280"/>
  </bookViews>
  <sheets>
    <sheet name="tabulka" sheetId="1" r:id="rId1"/>
  </sheets>
  <definedNames>
    <definedName name="_xlnm.Print_Area" localSheetId="0">tabulka!$B$1:$T$42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1" l="1"/>
  <c r="K39" i="1"/>
  <c r="K38" i="1"/>
  <c r="K37" i="1"/>
  <c r="K36" i="1"/>
  <c r="K35" i="1"/>
  <c r="K41" i="1" s="1"/>
  <c r="K34" i="1"/>
  <c r="Q31" i="1"/>
  <c r="O31" i="1"/>
  <c r="M31" i="1"/>
  <c r="I31" i="1"/>
  <c r="G31" i="1"/>
  <c r="E31" i="1"/>
  <c r="Q25" i="1"/>
  <c r="R24" i="1"/>
  <c r="P24" i="1"/>
  <c r="N24" i="1"/>
  <c r="L24" i="1"/>
  <c r="K24" i="1"/>
  <c r="J24" i="1"/>
  <c r="H24" i="1"/>
  <c r="F24" i="1"/>
  <c r="P23" i="1"/>
  <c r="N23" i="1"/>
  <c r="H23" i="1"/>
  <c r="F23" i="1"/>
  <c r="R22" i="1"/>
  <c r="P22" i="1"/>
  <c r="O25" i="1" s="1"/>
  <c r="N22" i="1"/>
  <c r="M25" i="1" s="1"/>
  <c r="L22" i="1"/>
  <c r="K22" i="1"/>
  <c r="J22" i="1"/>
  <c r="I25" i="1" s="1"/>
  <c r="H22" i="1"/>
  <c r="G25" i="1" s="1"/>
  <c r="F22" i="1"/>
  <c r="E25" i="1" s="1"/>
  <c r="M19" i="1"/>
  <c r="R18" i="1"/>
  <c r="P18" i="1"/>
  <c r="N18" i="1"/>
  <c r="L18" i="1"/>
  <c r="K18" i="1"/>
  <c r="J18" i="1"/>
  <c r="H18" i="1"/>
  <c r="F18" i="1"/>
  <c r="P17" i="1"/>
  <c r="O19" i="1" s="1"/>
  <c r="N17" i="1"/>
  <c r="H17" i="1"/>
  <c r="F17" i="1"/>
  <c r="R16" i="1"/>
  <c r="Q19" i="1" s="1"/>
  <c r="P16" i="1"/>
  <c r="N16" i="1"/>
  <c r="L16" i="1"/>
  <c r="K16" i="1"/>
  <c r="J16" i="1"/>
  <c r="I19" i="1" s="1"/>
  <c r="H16" i="1"/>
  <c r="G19" i="1" s="1"/>
  <c r="F16" i="1"/>
  <c r="E19" i="1" s="1"/>
</calcChain>
</file>

<file path=xl/sharedStrings.xml><?xml version="1.0" encoding="utf-8"?>
<sst xmlns="http://schemas.openxmlformats.org/spreadsheetml/2006/main" count="90" uniqueCount="67">
  <si>
    <t>Typ technickej vybavenosti</t>
  </si>
  <si>
    <t>Ukazovateľ</t>
  </si>
  <si>
    <t>A</t>
  </si>
  <si>
    <t>B</t>
  </si>
  <si>
    <t>C</t>
  </si>
  <si>
    <r>
      <t>Možná dotácia podľa m/m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/ks</t>
    </r>
  </si>
  <si>
    <t>Možná dotácia podľa počtu bytov</t>
  </si>
  <si>
    <t>112€/m</t>
  </si>
  <si>
    <t>596€/byt</t>
  </si>
  <si>
    <t>147€/m</t>
  </si>
  <si>
    <t>785€/byt</t>
  </si>
  <si>
    <t>70% z 1ks</t>
  </si>
  <si>
    <t>42€/m2</t>
  </si>
  <si>
    <t>796€/byt</t>
  </si>
  <si>
    <t>357€/byt</t>
  </si>
  <si>
    <t>600€/byt</t>
  </si>
  <si>
    <r>
      <t>Možný úver podľa m/m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/ks</t>
    </r>
  </si>
  <si>
    <t>Možný úver podľa počtu bytov</t>
  </si>
  <si>
    <t>75% z 1ks</t>
  </si>
  <si>
    <t>Vlastné zdroje žiadateľa</t>
  </si>
  <si>
    <t>Úver</t>
  </si>
  <si>
    <t>Dotácia</t>
  </si>
  <si>
    <t>Verejný vodovod
a vodovodná prípojka</t>
  </si>
  <si>
    <t>Verejná kanalizácia
a kanalizačná prípojka</t>
  </si>
  <si>
    <t>Odstavná plocha
vrátene príjazdu
z miestnej komunikácie</t>
  </si>
  <si>
    <t>Miestna komunikácia
vrátane verejného osvetlenia</t>
  </si>
  <si>
    <r>
      <rPr>
        <b/>
        <sz val="11"/>
        <rFont val="Calibri"/>
        <family val="2"/>
        <charset val="238"/>
        <scheme val="minor"/>
      </rPr>
      <t>Maximálna možná výška úveru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0"/>
        <rFont val="Calibri"/>
        <family val="2"/>
        <charset val="238"/>
        <scheme val="minor"/>
      </rPr>
      <t>(nanižšia z hodnôt A/B/C)</t>
    </r>
  </si>
  <si>
    <r>
      <rPr>
        <b/>
        <sz val="11"/>
        <rFont val="Calibri"/>
        <family val="2"/>
        <charset val="238"/>
        <scheme val="minor"/>
      </rPr>
      <t>Maximálna možná výška dotácie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0"/>
        <rFont val="Calibri"/>
        <family val="2"/>
        <charset val="238"/>
        <scheme val="minor"/>
      </rPr>
      <t>(nanižšia z hodnôt A/B/C)</t>
    </r>
  </si>
  <si>
    <t>---</t>
  </si>
  <si>
    <t>Spolu (pomocný výpočet)</t>
  </si>
  <si>
    <r>
      <t xml:space="preserve">Počet bytových jednotiek, ku ktorým patria odstavné plochy a garážové stojiská </t>
    </r>
    <r>
      <rPr>
        <b/>
        <i/>
        <sz val="11"/>
        <color theme="1"/>
        <rFont val="Calibri"/>
        <family val="2"/>
        <charset val="238"/>
        <scheme val="minor"/>
      </rPr>
      <t>(súčet nesmie presiahnuť počet obstarávaných bytov)</t>
    </r>
  </si>
  <si>
    <t>14 000€/ks</t>
  </si>
  <si>
    <t>6 000€/byt</t>
  </si>
  <si>
    <r>
      <t>Dĺžka (m), plocha (m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)</t>
    </r>
  </si>
  <si>
    <t>1. ČOV</t>
  </si>
  <si>
    <t>2. ČOV</t>
  </si>
  <si>
    <t>3. ČOV</t>
  </si>
  <si>
    <t>Čistiareň odpadových vôd (ČOV)</t>
  </si>
  <si>
    <t>Počet bytov</t>
  </si>
  <si>
    <t>Žiadateľ</t>
  </si>
  <si>
    <t>Názov stavby</t>
  </si>
  <si>
    <t>Oprávnené náklady / Obstarávacia cena</t>
  </si>
  <si>
    <t>Výpočet maximálnej možnej výšky úveru</t>
  </si>
  <si>
    <t>Možná dotácia podľa podielu z ON/OC</t>
  </si>
  <si>
    <t>Možný úver podľa podielu z ON/OC</t>
  </si>
  <si>
    <r>
      <t>70%</t>
    </r>
    <r>
      <rPr>
        <i/>
        <sz val="8"/>
        <color theme="1"/>
        <rFont val="Calibri"/>
        <family val="2"/>
        <charset val="238"/>
        <scheme val="minor"/>
      </rPr>
      <t xml:space="preserve"> z ON/OC</t>
    </r>
  </si>
  <si>
    <r>
      <t>75%</t>
    </r>
    <r>
      <rPr>
        <i/>
        <sz val="8"/>
        <color theme="1"/>
        <rFont val="Calibri"/>
        <family val="2"/>
        <charset val="238"/>
        <scheme val="minor"/>
      </rPr>
      <t xml:space="preserve"> z ON/OC</t>
    </r>
  </si>
  <si>
    <r>
      <t>90%</t>
    </r>
    <r>
      <rPr>
        <i/>
        <sz val="8"/>
        <color theme="1"/>
        <rFont val="Calibri"/>
        <family val="2"/>
        <charset val="238"/>
        <scheme val="minor"/>
      </rPr>
      <t xml:space="preserve"> z ON/OC</t>
    </r>
  </si>
  <si>
    <r>
      <t>10%</t>
    </r>
    <r>
      <rPr>
        <i/>
        <sz val="8"/>
        <color theme="1"/>
        <rFont val="Calibri"/>
        <family val="2"/>
        <charset val="238"/>
        <scheme val="minor"/>
      </rPr>
      <t xml:space="preserve"> z ON/OC</t>
    </r>
  </si>
  <si>
    <t>Garážové stojisko
v bytovom alebo
polyfunkčnom dome</t>
  </si>
  <si>
    <t>Požadovaná výška dotácie a úveru</t>
  </si>
  <si>
    <t>Celkové oprávnené náklady / obstarávacia cena</t>
  </si>
  <si>
    <t>Celková požadovaná výška dotácie</t>
  </si>
  <si>
    <t>- bez zaokrúhlenia</t>
  </si>
  <si>
    <t>Celkové vlastné zdroje</t>
  </si>
  <si>
    <t>Kontrola: maximálna výška úveru podľa počtu bytov (12 000 €/byt)</t>
  </si>
  <si>
    <t>Celková požadovaná výška úveru</t>
  </si>
  <si>
    <t>- po zaokrúhlení na celé desiatky eur nadol</t>
  </si>
  <si>
    <t>- po zaokrúhlení na celé desiatky eur nadol, resp. podľa počtu bytov</t>
  </si>
  <si>
    <t>Sumár</t>
  </si>
  <si>
    <t>Overenie: súčet vlastných zdrojov, požadovanej výšky dotácie a požadovanej výšky úveru VS oprávnené náklady / obstarávacia cena</t>
  </si>
  <si>
    <t>Pomôcka pre určenie výšky dotácie z Ministerstva dopravy a výstavby SR a úveru zo Štátneho fondu rozvoja bývania na obstaranie technickej vybavenosti</t>
  </si>
  <si>
    <t>Výpočet maximálnej možnej výšky dotácie</t>
  </si>
  <si>
    <r>
      <t>ŽIADOSŤ č.</t>
    </r>
    <r>
      <rPr>
        <sz val="11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(EPŽ)     </t>
    </r>
    <r>
      <rPr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 xml:space="preserve">   </t>
    </r>
    <r>
      <rPr>
        <b/>
        <sz val="12"/>
        <color theme="1"/>
        <rFont val="Times New Roman"/>
        <family val="1"/>
        <charset val="238"/>
      </rPr>
      <t xml:space="preserve">   </t>
    </r>
  </si>
  <si>
    <r>
      <t xml:space="preserve">PRÍLOHA č.   </t>
    </r>
    <r>
      <rPr>
        <b/>
        <sz val="12"/>
        <color theme="1"/>
        <rFont val="Times New Roman"/>
        <family val="1"/>
        <charset val="238"/>
      </rPr>
      <t xml:space="preserve"> </t>
    </r>
  </si>
  <si>
    <r>
      <t xml:space="preserve">Tlačivo platí pre rok     </t>
    </r>
    <r>
      <rPr>
        <b/>
        <sz val="16"/>
        <color rgb="FF000000"/>
        <rFont val="Calibri"/>
        <family val="2"/>
        <charset val="238"/>
        <scheme val="minor"/>
      </rPr>
      <t>2018</t>
    </r>
  </si>
  <si>
    <t xml:space="preserve">PO_výstavba TV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</si>
</sst>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EUR&quot;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0"/>
      <color theme="1"/>
      <name val="Times New Roman"/>
      <family val="1"/>
      <charset val="238"/>
    </font>
    <font>
      <i/>
      <sz val="9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66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</borders>
  <cellStyleXfs count="1">
    <xf numFmtId="0" fontId="0" fillId="0" borderId="0"/>
  </cellStyleXfs>
  <cellXfs count="210">
    <xf numFmtId="0" fontId="0" fillId="0" borderId="0" xfId="0"/>
    <xf numFmtId="164" fontId="0" fillId="0" borderId="21" xfId="0" applyNumberFormat="1" applyFill="1" applyBorder="1" applyAlignment="1" applyProtection="1">
      <alignment horizontal="center" vertical="center"/>
    </xf>
    <xf numFmtId="164" fontId="10" fillId="0" borderId="21" xfId="0" applyNumberFormat="1" applyFont="1" applyFill="1" applyBorder="1" applyAlignment="1" applyProtection="1">
      <alignment horizontal="center" vertical="center"/>
    </xf>
    <xf numFmtId="164" fontId="10" fillId="0" borderId="15" xfId="0" applyNumberFormat="1" applyFont="1" applyFill="1" applyBorder="1" applyAlignment="1" applyProtection="1">
      <alignment horizontal="center" vertical="center"/>
    </xf>
    <xf numFmtId="0" fontId="0" fillId="0" borderId="20" xfId="0" applyBorder="1" applyAlignment="1" applyProtection="1">
      <alignment vertical="center"/>
    </xf>
    <xf numFmtId="0" fontId="3" fillId="0" borderId="29" xfId="0" applyFont="1" applyBorder="1" applyAlignment="1" applyProtection="1">
      <alignment vertical="center"/>
    </xf>
    <xf numFmtId="164" fontId="0" fillId="0" borderId="21" xfId="0" applyNumberFormat="1" applyBorder="1" applyAlignment="1" applyProtection="1">
      <alignment horizontal="center" vertical="center"/>
    </xf>
    <xf numFmtId="0" fontId="0" fillId="0" borderId="11" xfId="0" applyBorder="1" applyAlignment="1" applyProtection="1">
      <alignment vertical="center"/>
    </xf>
    <xf numFmtId="0" fontId="3" fillId="0" borderId="31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15" xfId="0" applyFont="1" applyBorder="1" applyAlignment="1" applyProtection="1">
      <alignment vertical="center"/>
    </xf>
    <xf numFmtId="0" fontId="0" fillId="8" borderId="29" xfId="0" applyFont="1" applyFill="1" applyBorder="1" applyAlignment="1" applyProtection="1">
      <alignment horizontal="center" vertical="top" wrapText="1"/>
    </xf>
    <xf numFmtId="164" fontId="10" fillId="9" borderId="40" xfId="0" applyNumberFormat="1" applyFont="1" applyFill="1" applyBorder="1" applyAlignment="1" applyProtection="1">
      <alignment horizontal="center" vertical="center"/>
      <protection locked="0"/>
    </xf>
    <xf numFmtId="164" fontId="10" fillId="9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Protection="1"/>
    <xf numFmtId="49" fontId="0" fillId="0" borderId="19" xfId="0" applyNumberFormat="1" applyFont="1" applyFill="1" applyBorder="1" applyAlignment="1" applyProtection="1">
      <alignment horizontal="center" vertical="center"/>
    </xf>
    <xf numFmtId="49" fontId="0" fillId="0" borderId="29" xfId="0" applyNumberFormat="1" applyFont="1" applyFill="1" applyBorder="1" applyAlignment="1" applyProtection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right"/>
    </xf>
    <xf numFmtId="0" fontId="15" fillId="0" borderId="51" xfId="0" applyFont="1" applyBorder="1"/>
    <xf numFmtId="164" fontId="0" fillId="0" borderId="15" xfId="0" applyNumberFormat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21" fillId="0" borderId="54" xfId="0" applyFont="1" applyFill="1" applyBorder="1" applyAlignment="1">
      <alignment vertical="center" wrapText="1"/>
    </xf>
    <xf numFmtId="0" fontId="9" fillId="0" borderId="0" xfId="0" applyFont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13" fillId="0" borderId="52" xfId="0" applyFont="1" applyBorder="1" applyAlignment="1">
      <alignment horizontal="center" vertical="center"/>
    </xf>
    <xf numFmtId="0" fontId="15" fillId="0" borderId="51" xfId="0" applyFont="1" applyBorder="1" applyAlignment="1">
      <alignment vertical="center"/>
    </xf>
    <xf numFmtId="0" fontId="20" fillId="10" borderId="57" xfId="0" applyFont="1" applyFill="1" applyBorder="1" applyAlignment="1">
      <alignment horizontal="center" vertical="center" wrapText="1"/>
    </xf>
    <xf numFmtId="0" fontId="20" fillId="10" borderId="51" xfId="0" applyFont="1" applyFill="1" applyBorder="1" applyAlignment="1">
      <alignment horizontal="center" vertical="center" wrapText="1"/>
    </xf>
    <xf numFmtId="0" fontId="20" fillId="10" borderId="54" xfId="0" applyFont="1" applyFill="1" applyBorder="1" applyAlignment="1">
      <alignment horizontal="center" vertical="center" wrapText="1"/>
    </xf>
    <xf numFmtId="0" fontId="20" fillId="10" borderId="0" xfId="0" applyFont="1" applyFill="1" applyBorder="1" applyAlignment="1">
      <alignment horizontal="center" vertical="center" wrapText="1"/>
    </xf>
    <xf numFmtId="0" fontId="20" fillId="10" borderId="55" xfId="0" applyFont="1" applyFill="1" applyBorder="1" applyAlignment="1">
      <alignment horizontal="center" vertical="center" wrapText="1"/>
    </xf>
    <xf numFmtId="0" fontId="20" fillId="10" borderId="56" xfId="0" applyFont="1" applyFill="1" applyBorder="1" applyAlignment="1">
      <alignment horizontal="center" vertical="center" wrapText="1"/>
    </xf>
    <xf numFmtId="0" fontId="22" fillId="0" borderId="5" xfId="0" applyFont="1" applyBorder="1" applyAlignment="1" applyProtection="1">
      <alignment horizontal="center" vertical="center"/>
    </xf>
    <xf numFmtId="49" fontId="0" fillId="0" borderId="8" xfId="0" applyNumberFormat="1" applyFont="1" applyBorder="1" applyAlignment="1" applyProtection="1">
      <alignment horizontal="left" vertical="center" wrapText="1"/>
    </xf>
    <xf numFmtId="49" fontId="0" fillId="0" borderId="7" xfId="0" applyNumberFormat="1" applyFont="1" applyBorder="1" applyAlignment="1" applyProtection="1">
      <alignment horizontal="left" vertical="center" wrapText="1"/>
    </xf>
    <xf numFmtId="49" fontId="0" fillId="0" borderId="33" xfId="0" applyNumberFormat="1" applyFont="1" applyBorder="1" applyAlignment="1" applyProtection="1">
      <alignment horizontal="left" vertical="center" wrapText="1"/>
    </xf>
    <xf numFmtId="164" fontId="0" fillId="0" borderId="10" xfId="0" applyNumberFormat="1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</xf>
    <xf numFmtId="0" fontId="1" fillId="9" borderId="42" xfId="0" applyFont="1" applyFill="1" applyBorder="1" applyAlignment="1" applyProtection="1">
      <alignment horizontal="center" vertical="center"/>
      <protection locked="0"/>
    </xf>
    <xf numFmtId="0" fontId="1" fillId="9" borderId="26" xfId="0" applyFont="1" applyFill="1" applyBorder="1" applyAlignment="1" applyProtection="1">
      <alignment horizontal="center" vertical="center"/>
      <protection locked="0"/>
    </xf>
    <xf numFmtId="0" fontId="0" fillId="8" borderId="23" xfId="0" applyFont="1" applyFill="1" applyBorder="1" applyAlignment="1" applyProtection="1">
      <alignment horizontal="center" vertical="center"/>
    </xf>
    <xf numFmtId="0" fontId="0" fillId="8" borderId="14" xfId="0" applyFont="1" applyFill="1" applyBorder="1" applyAlignment="1" applyProtection="1">
      <alignment horizontal="center" vertical="center"/>
    </xf>
    <xf numFmtId="0" fontId="0" fillId="8" borderId="17" xfId="0" applyFont="1" applyFill="1" applyBorder="1" applyAlignment="1" applyProtection="1">
      <alignment horizontal="center" vertical="center"/>
    </xf>
    <xf numFmtId="0" fontId="0" fillId="8" borderId="16" xfId="0" applyFont="1" applyFill="1" applyBorder="1" applyAlignment="1" applyProtection="1">
      <alignment horizontal="center" vertical="center"/>
    </xf>
    <xf numFmtId="0" fontId="1" fillId="9" borderId="2" xfId="0" applyFont="1" applyFill="1" applyBorder="1" applyAlignment="1" applyProtection="1">
      <alignment horizontal="center" vertical="center"/>
      <protection locked="0"/>
    </xf>
    <xf numFmtId="0" fontId="1" fillId="9" borderId="3" xfId="0" applyFont="1" applyFill="1" applyBorder="1" applyAlignment="1" applyProtection="1">
      <alignment horizontal="center" vertical="center"/>
      <protection locked="0"/>
    </xf>
    <xf numFmtId="0" fontId="1" fillId="9" borderId="5" xfId="0" applyFont="1" applyFill="1" applyBorder="1" applyAlignment="1" applyProtection="1">
      <alignment horizontal="center" vertical="center"/>
      <protection locked="0"/>
    </xf>
    <xf numFmtId="0" fontId="1" fillId="9" borderId="6" xfId="0" applyFont="1" applyFill="1" applyBorder="1" applyAlignment="1" applyProtection="1">
      <alignment horizontal="center" vertical="center"/>
      <protection locked="0"/>
    </xf>
    <xf numFmtId="49" fontId="5" fillId="2" borderId="20" xfId="0" applyNumberFormat="1" applyFont="1" applyFill="1" applyBorder="1" applyAlignment="1" applyProtection="1">
      <alignment horizontal="left" vertical="center" wrapText="1"/>
    </xf>
    <xf numFmtId="49" fontId="5" fillId="2" borderId="19" xfId="0" applyNumberFormat="1" applyFont="1" applyFill="1" applyBorder="1" applyAlignment="1" applyProtection="1">
      <alignment horizontal="left" vertical="center" wrapText="1"/>
    </xf>
    <xf numFmtId="49" fontId="5" fillId="2" borderId="21" xfId="0" applyNumberFormat="1" applyFont="1" applyFill="1" applyBorder="1" applyAlignment="1" applyProtection="1">
      <alignment horizontal="left" vertical="center" wrapText="1"/>
    </xf>
    <xf numFmtId="164" fontId="5" fillId="2" borderId="29" xfId="0" applyNumberFormat="1" applyFont="1" applyFill="1" applyBorder="1" applyAlignment="1" applyProtection="1">
      <alignment horizontal="center" vertical="center" wrapText="1"/>
    </xf>
    <xf numFmtId="164" fontId="5" fillId="2" borderId="22" xfId="0" applyNumberFormat="1" applyFont="1" applyFill="1" applyBorder="1" applyAlignment="1" applyProtection="1">
      <alignment horizontal="center" vertical="center" wrapText="1"/>
    </xf>
    <xf numFmtId="164" fontId="5" fillId="2" borderId="38" xfId="0" applyNumberFormat="1" applyFont="1" applyFill="1" applyBorder="1" applyAlignment="1" applyProtection="1">
      <alignment horizontal="center" vertical="center" wrapText="1"/>
    </xf>
    <xf numFmtId="49" fontId="5" fillId="6" borderId="47" xfId="0" applyNumberFormat="1" applyFont="1" applyFill="1" applyBorder="1" applyAlignment="1" applyProtection="1">
      <alignment horizontal="left" vertical="center" wrapText="1"/>
    </xf>
    <xf numFmtId="49" fontId="5" fillId="6" borderId="0" xfId="0" applyNumberFormat="1" applyFont="1" applyFill="1" applyBorder="1" applyAlignment="1" applyProtection="1">
      <alignment horizontal="left" vertical="center" wrapText="1"/>
    </xf>
    <xf numFmtId="49" fontId="5" fillId="6" borderId="11" xfId="0" applyNumberFormat="1" applyFont="1" applyFill="1" applyBorder="1" applyAlignment="1" applyProtection="1">
      <alignment horizontal="left" vertical="center" wrapText="1"/>
    </xf>
    <xf numFmtId="49" fontId="5" fillId="6" borderId="12" xfId="0" applyNumberFormat="1" applyFont="1" applyFill="1" applyBorder="1" applyAlignment="1" applyProtection="1">
      <alignment horizontal="left" vertical="center" wrapText="1"/>
    </xf>
    <xf numFmtId="49" fontId="5" fillId="5" borderId="48" xfId="0" applyNumberFormat="1" applyFont="1" applyFill="1" applyBorder="1" applyAlignment="1" applyProtection="1">
      <alignment horizontal="left" vertical="center" wrapText="1"/>
    </xf>
    <xf numFmtId="49" fontId="5" fillId="5" borderId="46" xfId="0" applyNumberFormat="1" applyFont="1" applyFill="1" applyBorder="1" applyAlignment="1" applyProtection="1">
      <alignment horizontal="left" vertical="center" wrapText="1"/>
    </xf>
    <xf numFmtId="49" fontId="5" fillId="5" borderId="11" xfId="0" applyNumberFormat="1" applyFont="1" applyFill="1" applyBorder="1" applyAlignment="1" applyProtection="1">
      <alignment horizontal="left" vertical="center" wrapText="1"/>
    </xf>
    <xf numFmtId="49" fontId="5" fillId="5" borderId="12" xfId="0" applyNumberFormat="1" applyFont="1" applyFill="1" applyBorder="1" applyAlignment="1" applyProtection="1">
      <alignment horizontal="left" vertical="center" wrapText="1"/>
    </xf>
    <xf numFmtId="49" fontId="0" fillId="6" borderId="0" xfId="0" applyNumberFormat="1" applyFont="1" applyFill="1" applyBorder="1" applyAlignment="1" applyProtection="1">
      <alignment horizontal="left" vertical="center" wrapText="1"/>
    </xf>
    <xf numFmtId="49" fontId="1" fillId="6" borderId="12" xfId="0" applyNumberFormat="1" applyFont="1" applyFill="1" applyBorder="1" applyAlignment="1" applyProtection="1">
      <alignment horizontal="left" vertical="center" wrapText="1"/>
    </xf>
    <xf numFmtId="49" fontId="1" fillId="6" borderId="15" xfId="0" applyNumberFormat="1" applyFont="1" applyFill="1" applyBorder="1" applyAlignment="1" applyProtection="1">
      <alignment horizontal="left" vertical="center" wrapText="1"/>
    </xf>
    <xf numFmtId="49" fontId="0" fillId="5" borderId="46" xfId="0" applyNumberFormat="1" applyFont="1" applyFill="1" applyBorder="1" applyAlignment="1" applyProtection="1">
      <alignment horizontal="left" vertical="center" wrapText="1"/>
    </xf>
    <xf numFmtId="49" fontId="0" fillId="5" borderId="28" xfId="0" applyNumberFormat="1" applyFont="1" applyFill="1" applyBorder="1" applyAlignment="1" applyProtection="1">
      <alignment horizontal="left" vertical="center" wrapText="1"/>
    </xf>
    <xf numFmtId="49" fontId="1" fillId="5" borderId="12" xfId="0" applyNumberFormat="1" applyFont="1" applyFill="1" applyBorder="1" applyAlignment="1" applyProtection="1">
      <alignment horizontal="left" vertical="center" wrapText="1"/>
    </xf>
    <xf numFmtId="49" fontId="1" fillId="5" borderId="15" xfId="0" applyNumberFormat="1" applyFont="1" applyFill="1" applyBorder="1" applyAlignment="1" applyProtection="1">
      <alignment horizontal="left" vertical="center" wrapText="1"/>
    </xf>
    <xf numFmtId="164" fontId="5" fillId="5" borderId="29" xfId="0" applyNumberFormat="1" applyFont="1" applyFill="1" applyBorder="1" applyAlignment="1" applyProtection="1">
      <alignment horizontal="center" vertical="center" wrapText="1"/>
    </xf>
    <xf numFmtId="164" fontId="5" fillId="5" borderId="22" xfId="0" applyNumberFormat="1" applyFont="1" applyFill="1" applyBorder="1" applyAlignment="1" applyProtection="1">
      <alignment horizontal="center" vertical="center" wrapText="1"/>
    </xf>
    <xf numFmtId="164" fontId="5" fillId="5" borderId="38" xfId="0" applyNumberFormat="1" applyFont="1" applyFill="1" applyBorder="1" applyAlignment="1" applyProtection="1">
      <alignment horizontal="center" vertical="center" wrapText="1"/>
    </xf>
    <xf numFmtId="164" fontId="0" fillId="6" borderId="29" xfId="0" applyNumberFormat="1" applyFont="1" applyFill="1" applyBorder="1" applyAlignment="1" applyProtection="1">
      <alignment horizontal="center" vertical="center" wrapText="1"/>
    </xf>
    <xf numFmtId="164" fontId="0" fillId="6" borderId="22" xfId="0" applyNumberFormat="1" applyFont="1" applyFill="1" applyBorder="1" applyAlignment="1" applyProtection="1">
      <alignment horizontal="center" vertical="center" wrapText="1"/>
    </xf>
    <xf numFmtId="164" fontId="0" fillId="6" borderId="38" xfId="0" applyNumberFormat="1" applyFont="1" applyFill="1" applyBorder="1" applyAlignment="1" applyProtection="1">
      <alignment horizontal="center" vertical="center" wrapText="1"/>
    </xf>
    <xf numFmtId="164" fontId="5" fillId="6" borderId="29" xfId="0" applyNumberFormat="1" applyFont="1" applyFill="1" applyBorder="1" applyAlignment="1" applyProtection="1">
      <alignment horizontal="center" vertical="center" wrapText="1"/>
    </xf>
    <xf numFmtId="164" fontId="5" fillId="6" borderId="22" xfId="0" applyNumberFormat="1" applyFont="1" applyFill="1" applyBorder="1" applyAlignment="1" applyProtection="1">
      <alignment horizontal="center" vertical="center" wrapText="1"/>
    </xf>
    <xf numFmtId="164" fontId="5" fillId="6" borderId="38" xfId="0" applyNumberFormat="1" applyFont="1" applyFill="1" applyBorder="1" applyAlignment="1" applyProtection="1">
      <alignment horizontal="center" vertical="center" wrapText="1"/>
    </xf>
    <xf numFmtId="164" fontId="0" fillId="3" borderId="29" xfId="0" applyNumberFormat="1" applyFont="1" applyFill="1" applyBorder="1" applyAlignment="1" applyProtection="1">
      <alignment horizontal="center" vertical="center" wrapText="1"/>
    </xf>
    <xf numFmtId="164" fontId="0" fillId="3" borderId="22" xfId="0" applyNumberFormat="1" applyFont="1" applyFill="1" applyBorder="1" applyAlignment="1" applyProtection="1">
      <alignment horizontal="center" vertical="center" wrapText="1"/>
    </xf>
    <xf numFmtId="164" fontId="0" fillId="3" borderId="38" xfId="0" applyNumberFormat="1" applyFont="1" applyFill="1" applyBorder="1" applyAlignment="1" applyProtection="1">
      <alignment horizontal="center" vertical="center" wrapText="1"/>
    </xf>
    <xf numFmtId="164" fontId="0" fillId="5" borderId="29" xfId="0" applyNumberFormat="1" applyFont="1" applyFill="1" applyBorder="1" applyAlignment="1" applyProtection="1">
      <alignment horizontal="center" vertical="center" wrapText="1"/>
    </xf>
    <xf numFmtId="164" fontId="0" fillId="5" borderId="22" xfId="0" applyNumberFormat="1" applyFont="1" applyFill="1" applyBorder="1" applyAlignment="1" applyProtection="1">
      <alignment horizontal="center" vertical="center" wrapText="1"/>
    </xf>
    <xf numFmtId="164" fontId="0" fillId="5" borderId="38" xfId="0" applyNumberFormat="1" applyFont="1" applyFill="1" applyBorder="1" applyAlignment="1" applyProtection="1">
      <alignment horizontal="center" vertical="center" wrapText="1"/>
    </xf>
    <xf numFmtId="49" fontId="0" fillId="3" borderId="47" xfId="0" applyNumberFormat="1" applyFont="1" applyFill="1" applyBorder="1" applyAlignment="1" applyProtection="1">
      <alignment horizontal="left" vertical="center" wrapText="1"/>
    </xf>
    <xf numFmtId="49" fontId="0" fillId="3" borderId="0" xfId="0" applyNumberFormat="1" applyFont="1" applyFill="1" applyBorder="1" applyAlignment="1" applyProtection="1">
      <alignment horizontal="left" vertical="center" wrapText="1"/>
    </xf>
    <xf numFmtId="164" fontId="0" fillId="0" borderId="10" xfId="0" applyNumberFormat="1" applyFont="1" applyFill="1" applyBorder="1" applyAlignment="1" applyProtection="1">
      <alignment horizontal="center" vertical="center"/>
    </xf>
    <xf numFmtId="164" fontId="0" fillId="0" borderId="7" xfId="0" applyNumberFormat="1" applyFont="1" applyFill="1" applyBorder="1" applyAlignment="1" applyProtection="1">
      <alignment horizontal="center" vertical="center"/>
    </xf>
    <xf numFmtId="164" fontId="0" fillId="0" borderId="33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9" borderId="19" xfId="0" applyFill="1" applyBorder="1" applyAlignment="1" applyProtection="1">
      <alignment horizontal="center" vertical="center"/>
      <protection locked="0"/>
    </xf>
    <xf numFmtId="0" fontId="0" fillId="9" borderId="21" xfId="0" applyFill="1" applyBorder="1" applyAlignment="1" applyProtection="1">
      <alignment horizontal="center" vertical="center"/>
      <protection locked="0"/>
    </xf>
    <xf numFmtId="164" fontId="0" fillId="0" borderId="40" xfId="0" applyNumberFormat="1" applyFont="1" applyFill="1" applyBorder="1" applyAlignment="1" applyProtection="1">
      <alignment horizontal="center" vertical="center"/>
    </xf>
    <xf numFmtId="164" fontId="0" fillId="0" borderId="41" xfId="0" applyNumberFormat="1" applyFont="1" applyFill="1" applyBorder="1" applyAlignment="1" applyProtection="1">
      <alignment horizontal="center" vertical="center"/>
    </xf>
    <xf numFmtId="0" fontId="5" fillId="0" borderId="45" xfId="0" applyFont="1" applyBorder="1" applyAlignment="1" applyProtection="1">
      <alignment horizontal="center" vertical="center" wrapText="1"/>
    </xf>
    <xf numFmtId="0" fontId="5" fillId="0" borderId="43" xfId="0" applyFont="1" applyBorder="1" applyAlignment="1" applyProtection="1">
      <alignment horizontal="center" vertical="center"/>
    </xf>
    <xf numFmtId="0" fontId="5" fillId="0" borderId="44" xfId="0" applyFont="1" applyBorder="1" applyAlignment="1" applyProtection="1">
      <alignment horizontal="center" vertical="center"/>
    </xf>
    <xf numFmtId="0" fontId="0" fillId="0" borderId="39" xfId="0" applyFont="1" applyFill="1" applyBorder="1" applyAlignment="1" applyProtection="1">
      <alignment horizontal="left" vertical="center"/>
    </xf>
    <xf numFmtId="0" fontId="0" fillId="0" borderId="40" xfId="0" applyFont="1" applyFill="1" applyBorder="1" applyAlignment="1" applyProtection="1">
      <alignment horizontal="left" vertical="center"/>
    </xf>
    <xf numFmtId="49" fontId="1" fillId="0" borderId="49" xfId="0" applyNumberFormat="1" applyFont="1" applyBorder="1" applyAlignment="1" applyProtection="1">
      <alignment horizontal="left" vertical="center" wrapText="1"/>
    </xf>
    <xf numFmtId="49" fontId="1" fillId="0" borderId="31" xfId="0" applyNumberFormat="1" applyFont="1" applyBorder="1" applyAlignment="1" applyProtection="1">
      <alignment horizontal="left" vertical="center" wrapText="1"/>
    </xf>
    <xf numFmtId="164" fontId="0" fillId="0" borderId="31" xfId="0" applyNumberFormat="1" applyFont="1" applyBorder="1" applyAlignment="1" applyProtection="1">
      <alignment horizontal="center" vertical="center" wrapText="1"/>
    </xf>
    <xf numFmtId="164" fontId="0" fillId="0" borderId="24" xfId="0" applyNumberFormat="1" applyFont="1" applyBorder="1" applyAlignment="1" applyProtection="1">
      <alignment horizontal="center" vertical="center" wrapText="1"/>
    </xf>
    <xf numFmtId="164" fontId="0" fillId="0" borderId="50" xfId="0" applyNumberFormat="1" applyFont="1" applyBorder="1" applyAlignment="1" applyProtection="1">
      <alignment horizontal="center" vertical="center" wrapText="1"/>
    </xf>
    <xf numFmtId="164" fontId="0" fillId="9" borderId="5" xfId="0" applyNumberFormat="1" applyFill="1" applyBorder="1" applyAlignment="1" applyProtection="1">
      <alignment horizontal="center" vertical="center"/>
      <protection locked="0"/>
    </xf>
    <xf numFmtId="164" fontId="0" fillId="9" borderId="6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left" vertical="center" wrapText="1"/>
    </xf>
    <xf numFmtId="0" fontId="0" fillId="0" borderId="19" xfId="0" applyBorder="1" applyAlignment="1" applyProtection="1">
      <alignment horizontal="left" vertical="center" wrapText="1"/>
    </xf>
    <xf numFmtId="0" fontId="0" fillId="0" borderId="21" xfId="0" applyBorder="1" applyAlignment="1" applyProtection="1">
      <alignment horizontal="left" vertical="center" wrapText="1"/>
    </xf>
    <xf numFmtId="0" fontId="0" fillId="8" borderId="11" xfId="0" applyFill="1" applyBorder="1" applyAlignment="1" applyProtection="1">
      <alignment horizontal="left" vertical="center"/>
    </xf>
    <xf numFmtId="0" fontId="0" fillId="8" borderId="12" xfId="0" applyFill="1" applyBorder="1" applyAlignment="1" applyProtection="1">
      <alignment horizontal="left" vertical="center"/>
    </xf>
    <xf numFmtId="0" fontId="0" fillId="8" borderId="15" xfId="0" applyFill="1" applyBorder="1" applyAlignment="1" applyProtection="1">
      <alignment horizontal="left" vertical="center"/>
    </xf>
    <xf numFmtId="0" fontId="1" fillId="8" borderId="23" xfId="0" applyFont="1" applyFill="1" applyBorder="1" applyAlignment="1" applyProtection="1">
      <alignment horizontal="center" vertical="center" wrapText="1"/>
    </xf>
    <xf numFmtId="0" fontId="1" fillId="8" borderId="14" xfId="0" applyFont="1" applyFill="1" applyBorder="1" applyAlignment="1" applyProtection="1">
      <alignment horizontal="center" vertical="center" wrapText="1"/>
    </xf>
    <xf numFmtId="0" fontId="1" fillId="8" borderId="24" xfId="0" applyFont="1" applyFill="1" applyBorder="1" applyAlignment="1" applyProtection="1">
      <alignment horizontal="center" vertical="center" wrapText="1"/>
    </xf>
    <xf numFmtId="0" fontId="1" fillId="8" borderId="15" xfId="0" applyFont="1" applyFill="1" applyBorder="1" applyAlignment="1" applyProtection="1">
      <alignment horizontal="center" vertical="center" wrapText="1"/>
    </xf>
    <xf numFmtId="164" fontId="10" fillId="0" borderId="28" xfId="0" applyNumberFormat="1" applyFont="1" applyBorder="1" applyAlignment="1" applyProtection="1">
      <alignment horizontal="center" vertical="center"/>
    </xf>
    <xf numFmtId="164" fontId="10" fillId="0" borderId="15" xfId="0" applyNumberFormat="1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/>
    </xf>
    <xf numFmtId="0" fontId="1" fillId="0" borderId="16" xfId="0" applyFont="1" applyBorder="1" applyAlignment="1" applyProtection="1">
      <alignment horizontal="left" vertical="center"/>
    </xf>
    <xf numFmtId="164" fontId="0" fillId="9" borderId="10" xfId="0" applyNumberFormat="1" applyFill="1" applyBorder="1" applyAlignment="1" applyProtection="1">
      <alignment horizontal="center" vertical="center"/>
      <protection locked="0"/>
    </xf>
    <xf numFmtId="164" fontId="0" fillId="9" borderId="33" xfId="0" applyNumberFormat="1" applyFill="1" applyBorder="1" applyAlignment="1" applyProtection="1">
      <alignment horizontal="center" vertical="center"/>
      <protection locked="0"/>
    </xf>
    <xf numFmtId="164" fontId="0" fillId="9" borderId="17" xfId="0" applyNumberFormat="1" applyFill="1" applyBorder="1" applyAlignment="1" applyProtection="1">
      <alignment horizontal="center" vertical="center"/>
      <protection locked="0"/>
    </xf>
    <xf numFmtId="164" fontId="0" fillId="9" borderId="16" xfId="0" applyNumberFormat="1" applyFill="1" applyBorder="1" applyAlignment="1" applyProtection="1">
      <alignment horizontal="center" vertical="center"/>
      <protection locked="0"/>
    </xf>
    <xf numFmtId="0" fontId="1" fillId="8" borderId="2" xfId="0" applyFont="1" applyFill="1" applyBorder="1" applyAlignment="1" applyProtection="1">
      <alignment horizontal="center" vertical="center" wrapText="1"/>
    </xf>
    <xf numFmtId="0" fontId="1" fillId="8" borderId="12" xfId="0" applyFont="1" applyFill="1" applyBorder="1" applyAlignment="1" applyProtection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 applyProtection="1">
      <alignment horizontal="left" vertical="center"/>
    </xf>
    <xf numFmtId="0" fontId="1" fillId="8" borderId="2" xfId="0" applyFont="1" applyFill="1" applyBorder="1" applyAlignment="1" applyProtection="1">
      <alignment horizontal="left" vertical="center"/>
    </xf>
    <xf numFmtId="0" fontId="1" fillId="8" borderId="14" xfId="0" applyFont="1" applyFill="1" applyBorder="1" applyAlignment="1" applyProtection="1">
      <alignment horizontal="left" vertical="center"/>
    </xf>
    <xf numFmtId="49" fontId="0" fillId="7" borderId="22" xfId="0" applyNumberFormat="1" applyFill="1" applyBorder="1" applyAlignment="1" applyProtection="1">
      <alignment horizontal="center" vertical="center"/>
    </xf>
    <xf numFmtId="49" fontId="0" fillId="7" borderId="19" xfId="0" applyNumberFormat="1" applyFill="1" applyBorder="1" applyAlignment="1" applyProtection="1">
      <alignment horizontal="center" vertical="center"/>
    </xf>
    <xf numFmtId="49" fontId="0" fillId="7" borderId="18" xfId="0" applyNumberFormat="1" applyFill="1" applyBorder="1" applyAlignment="1" applyProtection="1">
      <alignment horizontal="center" vertical="center"/>
    </xf>
    <xf numFmtId="0" fontId="0" fillId="8" borderId="22" xfId="0" applyFont="1" applyFill="1" applyBorder="1" applyAlignment="1" applyProtection="1">
      <alignment horizontal="center" vertical="top" wrapText="1"/>
    </xf>
    <xf numFmtId="0" fontId="0" fillId="8" borderId="21" xfId="0" applyFont="1" applyFill="1" applyBorder="1" applyAlignment="1" applyProtection="1">
      <alignment horizontal="center" vertical="top" wrapText="1"/>
    </xf>
    <xf numFmtId="0" fontId="0" fillId="9" borderId="18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left" vertical="center"/>
    </xf>
    <xf numFmtId="0" fontId="0" fillId="0" borderId="19" xfId="0" applyBorder="1" applyAlignment="1" applyProtection="1">
      <alignment horizontal="left" vertical="center"/>
    </xf>
    <xf numFmtId="0" fontId="0" fillId="9" borderId="22" xfId="0" applyFill="1" applyBorder="1" applyAlignment="1" applyProtection="1">
      <alignment horizontal="center" vertical="center"/>
      <protection locked="0"/>
    </xf>
    <xf numFmtId="49" fontId="0" fillId="0" borderId="19" xfId="0" applyNumberFormat="1" applyFill="1" applyBorder="1" applyAlignment="1" applyProtection="1">
      <alignment horizontal="center" vertical="center"/>
    </xf>
    <xf numFmtId="49" fontId="0" fillId="0" borderId="21" xfId="0" applyNumberFormat="1" applyFill="1" applyBorder="1" applyAlignment="1" applyProtection="1">
      <alignment horizontal="center" vertical="center"/>
    </xf>
    <xf numFmtId="0" fontId="0" fillId="8" borderId="25" xfId="0" applyFont="1" applyFill="1" applyBorder="1" applyAlignment="1" applyProtection="1">
      <alignment horizontal="left" vertical="center"/>
    </xf>
    <xf numFmtId="0" fontId="0" fillId="8" borderId="26" xfId="0" applyFont="1" applyFill="1" applyBorder="1" applyAlignment="1" applyProtection="1">
      <alignment horizontal="left" vertical="center"/>
    </xf>
    <xf numFmtId="0" fontId="0" fillId="8" borderId="8" xfId="0" applyFont="1" applyFill="1" applyBorder="1" applyAlignment="1" applyProtection="1">
      <alignment horizontal="left" vertical="center"/>
    </xf>
    <xf numFmtId="0" fontId="0" fillId="8" borderId="7" xfId="0" applyFont="1" applyFill="1" applyBorder="1" applyAlignment="1" applyProtection="1">
      <alignment horizontal="left" vertical="center"/>
    </xf>
    <xf numFmtId="0" fontId="1" fillId="9" borderId="10" xfId="0" applyFont="1" applyFill="1" applyBorder="1" applyAlignment="1" applyProtection="1">
      <alignment horizontal="center" vertical="center"/>
      <protection locked="0"/>
    </xf>
    <xf numFmtId="0" fontId="1" fillId="9" borderId="7" xfId="0" applyFont="1" applyFill="1" applyBorder="1" applyAlignment="1" applyProtection="1">
      <alignment horizontal="center" vertical="center"/>
      <protection locked="0"/>
    </xf>
    <xf numFmtId="164" fontId="0" fillId="0" borderId="53" xfId="0" applyNumberFormat="1" applyBorder="1" applyAlignment="1" applyProtection="1">
      <alignment horizontal="center" vertical="center"/>
    </xf>
    <xf numFmtId="164" fontId="0" fillId="0" borderId="32" xfId="0" applyNumberFormat="1" applyBorder="1" applyAlignment="1" applyProtection="1">
      <alignment horizontal="center" vertical="center"/>
    </xf>
    <xf numFmtId="164" fontId="0" fillId="0" borderId="24" xfId="0" applyNumberFormat="1" applyBorder="1" applyAlignment="1" applyProtection="1">
      <alignment horizontal="center" vertical="center"/>
    </xf>
    <xf numFmtId="164" fontId="0" fillId="0" borderId="13" xfId="0" applyNumberFormat="1" applyBorder="1" applyAlignment="1" applyProtection="1">
      <alignment horizontal="center"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164" fontId="6" fillId="0" borderId="33" xfId="0" applyNumberFormat="1" applyFont="1" applyFill="1" applyBorder="1" applyAlignment="1" applyProtection="1">
      <alignment horizontal="center" vertical="center"/>
    </xf>
    <xf numFmtId="164" fontId="6" fillId="0" borderId="5" xfId="0" applyNumberFormat="1" applyFont="1" applyFill="1" applyBorder="1" applyAlignment="1" applyProtection="1">
      <alignment horizontal="center" vertical="center"/>
    </xf>
    <xf numFmtId="164" fontId="6" fillId="0" borderId="16" xfId="0" applyNumberFormat="1" applyFont="1" applyFill="1" applyBorder="1" applyAlignment="1" applyProtection="1">
      <alignment horizontal="center" vertical="center"/>
    </xf>
    <xf numFmtId="0" fontId="1" fillId="4" borderId="25" xfId="0" applyFont="1" applyFill="1" applyBorder="1" applyAlignment="1" applyProtection="1">
      <alignment horizontal="center" vertical="center"/>
    </xf>
    <xf numFmtId="0" fontId="1" fillId="4" borderId="26" xfId="0" applyFont="1" applyFill="1" applyBorder="1" applyAlignment="1" applyProtection="1">
      <alignment horizontal="center" vertical="center"/>
    </xf>
    <xf numFmtId="0" fontId="1" fillId="4" borderId="27" xfId="0" applyFont="1" applyFill="1" applyBorder="1" applyAlignment="1" applyProtection="1">
      <alignment horizontal="center" vertical="center"/>
    </xf>
    <xf numFmtId="0" fontId="0" fillId="0" borderId="21" xfId="0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0" fillId="0" borderId="15" xfId="0" applyBorder="1" applyAlignment="1" applyProtection="1">
      <alignment horizontal="left" vertical="center"/>
    </xf>
    <xf numFmtId="164" fontId="6" fillId="0" borderId="6" xfId="0" applyNumberFormat="1" applyFont="1" applyFill="1" applyBorder="1" applyAlignment="1" applyProtection="1">
      <alignment horizontal="center" vertical="center"/>
    </xf>
    <xf numFmtId="164" fontId="6" fillId="0" borderId="7" xfId="0" applyNumberFormat="1" applyFont="1" applyFill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164" fontId="0" fillId="0" borderId="18" xfId="0" applyNumberFormat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/>
    </xf>
    <xf numFmtId="0" fontId="7" fillId="0" borderId="16" xfId="0" applyFont="1" applyFill="1" applyBorder="1" applyAlignment="1" applyProtection="1">
      <alignment horizontal="left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164" fontId="0" fillId="0" borderId="28" xfId="0" applyNumberFormat="1" applyBorder="1" applyAlignment="1" applyProtection="1">
      <alignment horizontal="center" vertical="center"/>
    </xf>
    <xf numFmtId="164" fontId="0" fillId="0" borderId="15" xfId="0" applyNumberForma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left" vertical="center"/>
    </xf>
    <xf numFmtId="0" fontId="3" fillId="0" borderId="31" xfId="0" applyFont="1" applyBorder="1" applyAlignment="1" applyProtection="1">
      <alignment horizontal="left" vertical="center"/>
    </xf>
    <xf numFmtId="0" fontId="3" fillId="0" borderId="28" xfId="0" applyFont="1" applyBorder="1" applyAlignment="1" applyProtection="1">
      <alignment horizontal="left" vertical="center"/>
    </xf>
    <xf numFmtId="0" fontId="3" fillId="0" borderId="15" xfId="0" applyFont="1" applyBorder="1" applyAlignment="1" applyProtection="1">
      <alignment horizontal="left" vertical="center"/>
    </xf>
    <xf numFmtId="0" fontId="5" fillId="0" borderId="34" xfId="0" applyFont="1" applyFill="1" applyBorder="1" applyAlignment="1" applyProtection="1">
      <alignment horizontal="center" vertical="center" wrapText="1"/>
    </xf>
    <xf numFmtId="0" fontId="5" fillId="0" borderId="35" xfId="0" applyFont="1" applyFill="1" applyBorder="1" applyAlignment="1" applyProtection="1">
      <alignment horizontal="center" vertical="center"/>
    </xf>
    <xf numFmtId="0" fontId="5" fillId="0" borderId="42" xfId="0" applyFont="1" applyFill="1" applyBorder="1" applyAlignment="1" applyProtection="1">
      <alignment horizontal="center" vertical="center"/>
    </xf>
    <xf numFmtId="0" fontId="5" fillId="0" borderId="36" xfId="0" applyFont="1" applyFill="1" applyBorder="1" applyAlignment="1" applyProtection="1">
      <alignment horizontal="center" vertical="center"/>
    </xf>
    <xf numFmtId="164" fontId="6" fillId="0" borderId="9" xfId="0" applyNumberFormat="1" applyFont="1" applyFill="1" applyBorder="1" applyAlignment="1" applyProtection="1">
      <alignment horizontal="center" vertical="center"/>
    </xf>
    <xf numFmtId="164" fontId="10" fillId="0" borderId="30" xfId="0" applyNumberFormat="1" applyFont="1" applyBorder="1" applyAlignment="1" applyProtection="1">
      <alignment horizontal="center" vertical="center"/>
    </xf>
    <xf numFmtId="164" fontId="10" fillId="0" borderId="31" xfId="0" applyNumberFormat="1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164" fontId="0" fillId="9" borderId="29" xfId="0" applyNumberFormat="1" applyFill="1" applyBorder="1" applyAlignment="1" applyProtection="1">
      <alignment horizontal="center" vertical="center"/>
      <protection locked="0"/>
    </xf>
    <xf numFmtId="164" fontId="0" fillId="9" borderId="22" xfId="0" applyNumberFormat="1" applyFill="1" applyBorder="1" applyAlignment="1" applyProtection="1">
      <alignment horizontal="center" vertical="center"/>
      <protection locked="0"/>
    </xf>
    <xf numFmtId="164" fontId="0" fillId="9" borderId="38" xfId="0" applyNumberFormat="1" applyFill="1" applyBorder="1" applyAlignment="1" applyProtection="1">
      <alignment horizontal="center" vertical="center"/>
      <protection locked="0"/>
    </xf>
    <xf numFmtId="164" fontId="1" fillId="9" borderId="29" xfId="0" applyNumberFormat="1" applyFont="1" applyFill="1" applyBorder="1" applyAlignment="1" applyProtection="1">
      <alignment horizontal="center" vertical="center"/>
      <protection locked="0"/>
    </xf>
    <xf numFmtId="164" fontId="1" fillId="9" borderId="22" xfId="0" applyNumberFormat="1" applyFont="1" applyFill="1" applyBorder="1" applyAlignment="1" applyProtection="1">
      <alignment horizontal="center" vertical="center"/>
      <protection locked="0"/>
    </xf>
    <xf numFmtId="164" fontId="1" fillId="9" borderId="38" xfId="0" applyNumberFormat="1" applyFont="1" applyFill="1" applyBorder="1" applyAlignment="1" applyProtection="1">
      <alignment horizontal="center" vertical="center"/>
      <protection locked="0"/>
    </xf>
    <xf numFmtId="0" fontId="1" fillId="2" borderId="37" xfId="0" applyFont="1" applyFill="1" applyBorder="1" applyAlignment="1" applyProtection="1">
      <alignment horizontal="left" vertical="center"/>
    </xf>
    <xf numFmtId="0" fontId="1" fillId="2" borderId="29" xfId="0" applyFont="1" applyFill="1" applyBorder="1" applyAlignment="1" applyProtection="1">
      <alignment horizontal="left" vertical="center"/>
    </xf>
    <xf numFmtId="0" fontId="1" fillId="4" borderId="37" xfId="0" applyFont="1" applyFill="1" applyBorder="1" applyAlignment="1" applyProtection="1">
      <alignment horizontal="left" vertical="center"/>
    </xf>
    <xf numFmtId="0" fontId="1" fillId="4" borderId="29" xfId="0" applyFont="1" applyFill="1" applyBorder="1" applyAlignment="1" applyProtection="1">
      <alignment horizontal="left" vertical="center"/>
    </xf>
    <xf numFmtId="0" fontId="1" fillId="3" borderId="37" xfId="0" applyFont="1" applyFill="1" applyBorder="1" applyAlignment="1" applyProtection="1">
      <alignment horizontal="left" vertical="center"/>
    </xf>
    <xf numFmtId="0" fontId="1" fillId="3" borderId="29" xfId="0" applyFont="1" applyFill="1" applyBorder="1" applyAlignment="1" applyProtection="1">
      <alignment horizontal="left" vertical="center"/>
    </xf>
    <xf numFmtId="164" fontId="0" fillId="9" borderId="19" xfId="0" applyNumberFormat="1" applyFill="1" applyBorder="1" applyAlignment="1" applyProtection="1">
      <alignment horizontal="center" vertical="center"/>
      <protection locked="0"/>
    </xf>
    <xf numFmtId="164" fontId="0" fillId="9" borderId="21" xfId="0" applyNumberFormat="1" applyFill="1" applyBorder="1" applyAlignment="1" applyProtection="1">
      <alignment horizontal="center" vertical="center"/>
      <protection locked="0"/>
    </xf>
    <xf numFmtId="164" fontId="1" fillId="9" borderId="19" xfId="0" applyNumberFormat="1" applyFont="1" applyFill="1" applyBorder="1" applyAlignment="1" applyProtection="1">
      <alignment horizontal="center" vertical="center"/>
      <protection locked="0"/>
    </xf>
    <xf numFmtId="164" fontId="1" fillId="9" borderId="21" xfId="0" applyNumberFormat="1" applyFont="1" applyFill="1" applyBorder="1" applyAlignment="1" applyProtection="1">
      <alignment horizontal="center" vertical="center"/>
      <protection locked="0"/>
    </xf>
    <xf numFmtId="0" fontId="5" fillId="3" borderId="25" xfId="0" applyFont="1" applyFill="1" applyBorder="1" applyAlignment="1" applyProtection="1">
      <alignment horizontal="center" vertical="center"/>
    </xf>
    <xf numFmtId="0" fontId="5" fillId="3" borderId="26" xfId="0" applyFont="1" applyFill="1" applyBorder="1" applyAlignment="1" applyProtection="1">
      <alignment horizontal="center" vertical="center"/>
    </xf>
    <xf numFmtId="0" fontId="5" fillId="3" borderId="27" xfId="0" applyFont="1" applyFill="1" applyBorder="1" applyAlignment="1" applyProtection="1">
      <alignment horizontal="center" vertical="center"/>
    </xf>
  </cellXfs>
  <cellStyles count="1">
    <cellStyle name="Normálne" xfId="0" builtinId="0"/>
  </cellStyles>
  <dxfs count="1">
    <dxf>
      <font>
        <b/>
        <i val="0"/>
        <color rgb="FFFF0000"/>
      </font>
      <numFmt numFmtId="164" formatCode="#,##0.00\ &quot;EUR&quot;"/>
    </dxf>
  </dxfs>
  <tableStyles count="0" defaultTableStyle="TableStyleMedium2" defaultPivotStyle="PivotStyleLight16"/>
  <colors>
    <mruColors>
      <color rgb="FFFFFF99"/>
      <color rgb="FFCCFFFF"/>
      <color rgb="FFFFCCCC"/>
      <color rgb="FFFFCCFF"/>
      <color rgb="FFFFFF66"/>
      <color rgb="FFFFF6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2"/>
  <sheetViews>
    <sheetView tabSelected="1" view="pageLayout" zoomScaleNormal="100" workbookViewId="0">
      <selection activeCell="E7" sqref="E7:N7"/>
    </sheetView>
  </sheetViews>
  <sheetFormatPr defaultRowHeight="15" x14ac:dyDescent="0.25"/>
  <cols>
    <col min="1" max="1" width="0.5703125" style="15" customWidth="1"/>
    <col min="2" max="2" width="3.42578125" style="15" customWidth="1"/>
    <col min="3" max="3" width="22.42578125" style="15" customWidth="1"/>
    <col min="4" max="4" width="11.7109375" style="15" customWidth="1"/>
    <col min="5" max="5" width="10" style="15" customWidth="1"/>
    <col min="6" max="6" width="17.7109375" style="15" customWidth="1"/>
    <col min="7" max="7" width="10" style="15" customWidth="1"/>
    <col min="8" max="8" width="17.7109375" style="15" customWidth="1"/>
    <col min="9" max="9" width="10" style="15" customWidth="1"/>
    <col min="10" max="10" width="14.7109375" style="15" customWidth="1"/>
    <col min="11" max="12" width="12.7109375" style="15" customWidth="1"/>
    <col min="13" max="13" width="10" style="15" customWidth="1"/>
    <col min="14" max="14" width="17.7109375" style="15" customWidth="1"/>
    <col min="15" max="15" width="10" style="15" customWidth="1"/>
    <col min="16" max="16" width="17.7109375" style="15" customWidth="1"/>
    <col min="17" max="17" width="10" style="15" customWidth="1"/>
    <col min="18" max="18" width="2" style="15" customWidth="1"/>
    <col min="19" max="19" width="16.42578125" style="15" customWidth="1"/>
    <col min="20" max="20" width="0.5703125" style="15" customWidth="1"/>
    <col min="21" max="16384" width="9.140625" style="15"/>
  </cols>
  <sheetData>
    <row r="1" spans="2:20" ht="23.1" customHeight="1" thickTop="1" thickBot="1" x14ac:dyDescent="0.3">
      <c r="B1" s="28" t="s">
        <v>65</v>
      </c>
      <c r="C1" s="29"/>
      <c r="D1" s="23"/>
      <c r="Q1" s="19" t="s">
        <v>64</v>
      </c>
      <c r="R1" s="19"/>
      <c r="S1" s="26">
        <v>16</v>
      </c>
    </row>
    <row r="2" spans="2:20" ht="6" customHeight="1" thickTop="1" thickBot="1" x14ac:dyDescent="0.3">
      <c r="B2" s="30"/>
      <c r="C2" s="31"/>
      <c r="D2" s="23"/>
      <c r="H2" s="22"/>
      <c r="P2" s="18"/>
      <c r="S2" s="27"/>
    </row>
    <row r="3" spans="2:20" ht="23.1" customHeight="1" thickTop="1" thickBot="1" x14ac:dyDescent="0.3">
      <c r="B3" s="32"/>
      <c r="C3" s="33"/>
      <c r="D3" s="23"/>
      <c r="Q3" s="19" t="s">
        <v>63</v>
      </c>
      <c r="R3" s="19"/>
      <c r="S3" s="26"/>
    </row>
    <row r="4" spans="2:20" ht="6" customHeight="1" thickTop="1" x14ac:dyDescent="0.25">
      <c r="P4" s="18"/>
      <c r="S4" s="20"/>
    </row>
    <row r="5" spans="2:20" ht="28.5" customHeight="1" thickBot="1" x14ac:dyDescent="0.3">
      <c r="B5" s="34" t="s">
        <v>66</v>
      </c>
      <c r="C5" s="34"/>
      <c r="D5" s="190" t="s">
        <v>61</v>
      </c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25"/>
      <c r="R5" s="25"/>
      <c r="S5" s="24"/>
      <c r="T5" s="14"/>
    </row>
    <row r="6" spans="2:20" ht="24.95" customHeight="1" x14ac:dyDescent="0.25">
      <c r="B6" s="148" t="s">
        <v>40</v>
      </c>
      <c r="C6" s="149"/>
      <c r="D6" s="149"/>
      <c r="E6" s="41"/>
      <c r="F6" s="42"/>
      <c r="G6" s="42"/>
      <c r="H6" s="42"/>
      <c r="I6" s="42"/>
      <c r="J6" s="42"/>
      <c r="K6" s="42"/>
      <c r="L6" s="42"/>
      <c r="M6" s="42"/>
      <c r="N6" s="42"/>
      <c r="O6" s="43" t="s">
        <v>38</v>
      </c>
      <c r="P6" s="44"/>
      <c r="Q6" s="47"/>
      <c r="R6" s="47"/>
      <c r="S6" s="48"/>
      <c r="T6" s="14"/>
    </row>
    <row r="7" spans="2:20" ht="24.95" customHeight="1" thickBot="1" x14ac:dyDescent="0.3">
      <c r="B7" s="150" t="s">
        <v>39</v>
      </c>
      <c r="C7" s="151"/>
      <c r="D7" s="151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45"/>
      <c r="P7" s="46"/>
      <c r="Q7" s="49"/>
      <c r="R7" s="49"/>
      <c r="S7" s="50"/>
      <c r="T7" s="14"/>
    </row>
    <row r="8" spans="2:20" ht="8.1" customHeight="1" thickBot="1" x14ac:dyDescent="0.3"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14"/>
    </row>
    <row r="9" spans="2:20" ht="31.5" customHeight="1" x14ac:dyDescent="0.25">
      <c r="B9" s="134" t="s">
        <v>0</v>
      </c>
      <c r="C9" s="135"/>
      <c r="D9" s="136"/>
      <c r="E9" s="115" t="s">
        <v>22</v>
      </c>
      <c r="F9" s="116"/>
      <c r="G9" s="115" t="s">
        <v>23</v>
      </c>
      <c r="H9" s="116"/>
      <c r="I9" s="115" t="s">
        <v>37</v>
      </c>
      <c r="J9" s="128"/>
      <c r="K9" s="128"/>
      <c r="L9" s="116"/>
      <c r="M9" s="128" t="s">
        <v>25</v>
      </c>
      <c r="N9" s="116"/>
      <c r="O9" s="128" t="s">
        <v>24</v>
      </c>
      <c r="P9" s="116"/>
      <c r="Q9" s="130" t="s">
        <v>49</v>
      </c>
      <c r="R9" s="130"/>
      <c r="S9" s="131"/>
      <c r="T9" s="14"/>
    </row>
    <row r="10" spans="2:20" x14ac:dyDescent="0.25">
      <c r="B10" s="112" t="s">
        <v>1</v>
      </c>
      <c r="C10" s="113"/>
      <c r="D10" s="114"/>
      <c r="E10" s="117"/>
      <c r="F10" s="118"/>
      <c r="G10" s="117"/>
      <c r="H10" s="118"/>
      <c r="I10" s="140" t="s">
        <v>34</v>
      </c>
      <c r="J10" s="141"/>
      <c r="K10" s="11" t="s">
        <v>35</v>
      </c>
      <c r="L10" s="11" t="s">
        <v>36</v>
      </c>
      <c r="M10" s="129"/>
      <c r="N10" s="118"/>
      <c r="O10" s="129"/>
      <c r="P10" s="118"/>
      <c r="Q10" s="132"/>
      <c r="R10" s="132"/>
      <c r="S10" s="133"/>
      <c r="T10" s="14"/>
    </row>
    <row r="11" spans="2:20" ht="24.95" customHeight="1" x14ac:dyDescent="0.25">
      <c r="B11" s="143" t="s">
        <v>33</v>
      </c>
      <c r="C11" s="144"/>
      <c r="D11" s="144"/>
      <c r="E11" s="145"/>
      <c r="F11" s="94"/>
      <c r="G11" s="145"/>
      <c r="H11" s="94"/>
      <c r="I11" s="146" t="s">
        <v>28</v>
      </c>
      <c r="J11" s="147"/>
      <c r="K11" s="16" t="s">
        <v>28</v>
      </c>
      <c r="L11" s="17" t="s">
        <v>28</v>
      </c>
      <c r="M11" s="93"/>
      <c r="N11" s="94"/>
      <c r="O11" s="93"/>
      <c r="P11" s="94"/>
      <c r="Q11" s="137" t="s">
        <v>28</v>
      </c>
      <c r="R11" s="138"/>
      <c r="S11" s="139"/>
      <c r="T11" s="14"/>
    </row>
    <row r="12" spans="2:20" ht="24.95" customHeight="1" x14ac:dyDescent="0.25">
      <c r="B12" s="109" t="s">
        <v>30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1"/>
      <c r="O12" s="93"/>
      <c r="P12" s="94"/>
      <c r="Q12" s="93"/>
      <c r="R12" s="93"/>
      <c r="S12" s="142"/>
      <c r="T12" s="14"/>
    </row>
    <row r="13" spans="2:20" ht="24.95" customHeight="1" thickBot="1" x14ac:dyDescent="0.3">
      <c r="B13" s="121" t="s">
        <v>41</v>
      </c>
      <c r="C13" s="122"/>
      <c r="D13" s="123"/>
      <c r="E13" s="124"/>
      <c r="F13" s="125"/>
      <c r="G13" s="126"/>
      <c r="H13" s="127"/>
      <c r="I13" s="107"/>
      <c r="J13" s="107"/>
      <c r="K13" s="12"/>
      <c r="L13" s="13"/>
      <c r="M13" s="126"/>
      <c r="N13" s="127"/>
      <c r="O13" s="107"/>
      <c r="P13" s="127"/>
      <c r="Q13" s="107"/>
      <c r="R13" s="107"/>
      <c r="S13" s="108"/>
      <c r="T13" s="14"/>
    </row>
    <row r="14" spans="2:20" ht="8.1" customHeight="1" thickBot="1" x14ac:dyDescent="0.3"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14"/>
    </row>
    <row r="15" spans="2:20" ht="23.1" customHeight="1" x14ac:dyDescent="0.25">
      <c r="B15" s="162" t="s">
        <v>62</v>
      </c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4"/>
      <c r="T15" s="14"/>
    </row>
    <row r="16" spans="2:20" ht="23.1" customHeight="1" x14ac:dyDescent="0.25">
      <c r="B16" s="4" t="s">
        <v>2</v>
      </c>
      <c r="C16" s="144" t="s">
        <v>5</v>
      </c>
      <c r="D16" s="165"/>
      <c r="E16" s="5" t="s">
        <v>7</v>
      </c>
      <c r="F16" s="6">
        <f>112*E11</f>
        <v>0</v>
      </c>
      <c r="G16" s="5" t="s">
        <v>9</v>
      </c>
      <c r="H16" s="6">
        <f>147*G11</f>
        <v>0</v>
      </c>
      <c r="I16" s="175" t="s">
        <v>31</v>
      </c>
      <c r="J16" s="177">
        <f>IF(ISNUMBER(I13),14000,0)</f>
        <v>0</v>
      </c>
      <c r="K16" s="119">
        <f>IF(ISNUMBER(K13),14000,0)</f>
        <v>0</v>
      </c>
      <c r="L16" s="119">
        <f>IF(ISNUMBER(L13),14000,0)</f>
        <v>0</v>
      </c>
      <c r="M16" s="5" t="s">
        <v>12</v>
      </c>
      <c r="N16" s="6">
        <f>42*M11</f>
        <v>0</v>
      </c>
      <c r="O16" s="5" t="s">
        <v>12</v>
      </c>
      <c r="P16" s="6">
        <f>42*O11</f>
        <v>0</v>
      </c>
      <c r="Q16" s="179" t="s">
        <v>15</v>
      </c>
      <c r="R16" s="154">
        <f>600*Q12</f>
        <v>0</v>
      </c>
      <c r="S16" s="155"/>
      <c r="T16" s="14"/>
    </row>
    <row r="17" spans="2:20" ht="23.1" customHeight="1" x14ac:dyDescent="0.25">
      <c r="B17" s="7" t="s">
        <v>3</v>
      </c>
      <c r="C17" s="166" t="s">
        <v>6</v>
      </c>
      <c r="D17" s="167"/>
      <c r="E17" s="8" t="s">
        <v>8</v>
      </c>
      <c r="F17" s="21">
        <f>IF(ISBLANK(E11),0,596*Q6)</f>
        <v>0</v>
      </c>
      <c r="G17" s="8" t="s">
        <v>10</v>
      </c>
      <c r="H17" s="21">
        <f>IF(ISBLANK(G11),0,785*Q6)</f>
        <v>0</v>
      </c>
      <c r="I17" s="176"/>
      <c r="J17" s="178"/>
      <c r="K17" s="120"/>
      <c r="L17" s="120"/>
      <c r="M17" s="8" t="s">
        <v>13</v>
      </c>
      <c r="N17" s="21">
        <f>IF(ISBLANK(M11),0,796*Q6)</f>
        <v>0</v>
      </c>
      <c r="O17" s="8" t="s">
        <v>14</v>
      </c>
      <c r="P17" s="21">
        <f>357*O12</f>
        <v>0</v>
      </c>
      <c r="Q17" s="180"/>
      <c r="R17" s="156"/>
      <c r="S17" s="157"/>
      <c r="T17" s="14"/>
    </row>
    <row r="18" spans="2:20" ht="23.1" customHeight="1" x14ac:dyDescent="0.25">
      <c r="B18" s="4" t="s">
        <v>4</v>
      </c>
      <c r="C18" s="144" t="s">
        <v>43</v>
      </c>
      <c r="D18" s="165"/>
      <c r="E18" s="5" t="s">
        <v>45</v>
      </c>
      <c r="F18" s="6">
        <f>0.7*E13</f>
        <v>0</v>
      </c>
      <c r="G18" s="5" t="s">
        <v>45</v>
      </c>
      <c r="H18" s="6">
        <f>0.7*G13</f>
        <v>0</v>
      </c>
      <c r="I18" s="5" t="s">
        <v>11</v>
      </c>
      <c r="J18" s="1">
        <f>0.7*I13</f>
        <v>0</v>
      </c>
      <c r="K18" s="2">
        <f>0.7*K13</f>
        <v>0</v>
      </c>
      <c r="L18" s="2">
        <f>0.7*L13</f>
        <v>0</v>
      </c>
      <c r="M18" s="5" t="s">
        <v>45</v>
      </c>
      <c r="N18" s="6">
        <f>0.7*M13</f>
        <v>0</v>
      </c>
      <c r="O18" s="5" t="s">
        <v>45</v>
      </c>
      <c r="P18" s="6">
        <f>0.7*O13</f>
        <v>0</v>
      </c>
      <c r="Q18" s="5" t="s">
        <v>48</v>
      </c>
      <c r="R18" s="170">
        <f>0.1*Q13</f>
        <v>0</v>
      </c>
      <c r="S18" s="171"/>
      <c r="T18" s="14"/>
    </row>
    <row r="19" spans="2:20" ht="30" customHeight="1" thickBot="1" x14ac:dyDescent="0.3">
      <c r="B19" s="172" t="s">
        <v>27</v>
      </c>
      <c r="C19" s="173"/>
      <c r="D19" s="174"/>
      <c r="E19" s="160">
        <f>MIN(F16:F18)</f>
        <v>0</v>
      </c>
      <c r="F19" s="161"/>
      <c r="G19" s="160">
        <f>MIN(H16:H18)</f>
        <v>0</v>
      </c>
      <c r="H19" s="161"/>
      <c r="I19" s="158">
        <f>MIN(J16:J18)+MIN(K16:K18)+MIN(L16:L18)</f>
        <v>0</v>
      </c>
      <c r="J19" s="169"/>
      <c r="K19" s="169"/>
      <c r="L19" s="169"/>
      <c r="M19" s="158">
        <f>MIN(N16:N18)</f>
        <v>0</v>
      </c>
      <c r="N19" s="159"/>
      <c r="O19" s="160">
        <f>MIN(P16:P18)</f>
        <v>0</v>
      </c>
      <c r="P19" s="161"/>
      <c r="Q19" s="160">
        <f>MIN(S16:S18)</f>
        <v>0</v>
      </c>
      <c r="R19" s="160"/>
      <c r="S19" s="168"/>
      <c r="T19" s="14"/>
    </row>
    <row r="20" spans="2:20" ht="8.1" customHeight="1" thickBot="1" x14ac:dyDescent="0.3"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14"/>
    </row>
    <row r="21" spans="2:20" ht="23.1" customHeight="1" x14ac:dyDescent="0.25">
      <c r="B21" s="207" t="s">
        <v>42</v>
      </c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9"/>
      <c r="T21" s="14"/>
    </row>
    <row r="22" spans="2:20" ht="23.1" customHeight="1" x14ac:dyDescent="0.25">
      <c r="B22" s="4" t="s">
        <v>2</v>
      </c>
      <c r="C22" s="144" t="s">
        <v>16</v>
      </c>
      <c r="D22" s="165"/>
      <c r="E22" s="9" t="s">
        <v>7</v>
      </c>
      <c r="F22" s="6">
        <f>112*E11</f>
        <v>0</v>
      </c>
      <c r="G22" s="9" t="s">
        <v>9</v>
      </c>
      <c r="H22" s="6">
        <f>147*G11</f>
        <v>0</v>
      </c>
      <c r="I22" s="181" t="s">
        <v>31</v>
      </c>
      <c r="J22" s="177">
        <f>IF(ISNUMBER(I13),14000,0)</f>
        <v>0</v>
      </c>
      <c r="K22" s="188">
        <f>IF(ISNUMBER(K13),14000,0)</f>
        <v>0</v>
      </c>
      <c r="L22" s="188">
        <f>IF(ISNUMBER(L13),14000,0)</f>
        <v>0</v>
      </c>
      <c r="M22" s="9" t="s">
        <v>12</v>
      </c>
      <c r="N22" s="6">
        <f>42*M11</f>
        <v>0</v>
      </c>
      <c r="O22" s="9" t="s">
        <v>12</v>
      </c>
      <c r="P22" s="6">
        <f>42*O11</f>
        <v>0</v>
      </c>
      <c r="Q22" s="179" t="s">
        <v>32</v>
      </c>
      <c r="R22" s="154">
        <f>6000*Q12</f>
        <v>0</v>
      </c>
      <c r="S22" s="155"/>
      <c r="T22" s="14"/>
    </row>
    <row r="23" spans="2:20" ht="23.1" customHeight="1" x14ac:dyDescent="0.25">
      <c r="B23" s="7" t="s">
        <v>3</v>
      </c>
      <c r="C23" s="166" t="s">
        <v>17</v>
      </c>
      <c r="D23" s="167"/>
      <c r="E23" s="10" t="s">
        <v>8</v>
      </c>
      <c r="F23" s="21">
        <f>IF(ISBLANK(E11),0,596*Q6)</f>
        <v>0</v>
      </c>
      <c r="G23" s="10" t="s">
        <v>10</v>
      </c>
      <c r="H23" s="21">
        <f>IF(ISBLANK(G11),0,785*Q6)</f>
        <v>0</v>
      </c>
      <c r="I23" s="182"/>
      <c r="J23" s="178"/>
      <c r="K23" s="189"/>
      <c r="L23" s="189"/>
      <c r="M23" s="10" t="s">
        <v>13</v>
      </c>
      <c r="N23" s="21">
        <f>IF(ISBLANK(M11),0,796*Q6)</f>
        <v>0</v>
      </c>
      <c r="O23" s="10" t="s">
        <v>14</v>
      </c>
      <c r="P23" s="21">
        <f>357*O12</f>
        <v>0</v>
      </c>
      <c r="Q23" s="180"/>
      <c r="R23" s="156"/>
      <c r="S23" s="157"/>
      <c r="T23" s="14"/>
    </row>
    <row r="24" spans="2:20" ht="23.1" customHeight="1" x14ac:dyDescent="0.25">
      <c r="B24" s="7" t="s">
        <v>4</v>
      </c>
      <c r="C24" s="166" t="s">
        <v>44</v>
      </c>
      <c r="D24" s="167"/>
      <c r="E24" s="10" t="s">
        <v>46</v>
      </c>
      <c r="F24" s="21">
        <f>0.75*E13</f>
        <v>0</v>
      </c>
      <c r="G24" s="10" t="s">
        <v>46</v>
      </c>
      <c r="H24" s="21">
        <f>0.75*G13</f>
        <v>0</v>
      </c>
      <c r="I24" s="9" t="s">
        <v>18</v>
      </c>
      <c r="J24" s="1">
        <f>0.75*I13</f>
        <v>0</v>
      </c>
      <c r="K24" s="3">
        <f>0.75*K13</f>
        <v>0</v>
      </c>
      <c r="L24" s="3">
        <f>0.75*L13</f>
        <v>0</v>
      </c>
      <c r="M24" s="10" t="s">
        <v>46</v>
      </c>
      <c r="N24" s="21">
        <f>0.75*M13</f>
        <v>0</v>
      </c>
      <c r="O24" s="10" t="s">
        <v>46</v>
      </c>
      <c r="P24" s="21">
        <f>0.75*O13</f>
        <v>0</v>
      </c>
      <c r="Q24" s="5" t="s">
        <v>47</v>
      </c>
      <c r="R24" s="170">
        <f>0.9*Q13</f>
        <v>0</v>
      </c>
      <c r="S24" s="171"/>
      <c r="T24" s="14"/>
    </row>
    <row r="25" spans="2:20" ht="30" customHeight="1" thickBot="1" x14ac:dyDescent="0.3">
      <c r="B25" s="172" t="s">
        <v>26</v>
      </c>
      <c r="C25" s="173"/>
      <c r="D25" s="174"/>
      <c r="E25" s="169">
        <f>MIN(F22:F24)</f>
        <v>0</v>
      </c>
      <c r="F25" s="159"/>
      <c r="G25" s="169">
        <f>MIN(H22:H24)</f>
        <v>0</v>
      </c>
      <c r="H25" s="159"/>
      <c r="I25" s="158">
        <f>MIN(J22:J24)+MIN(K22:K24)+MIN(L22:L24)</f>
        <v>0</v>
      </c>
      <c r="J25" s="169"/>
      <c r="K25" s="169"/>
      <c r="L25" s="169"/>
      <c r="M25" s="158">
        <f>MIN(N22:N24)</f>
        <v>0</v>
      </c>
      <c r="N25" s="159"/>
      <c r="O25" s="169">
        <f>MIN(P22:P24)</f>
        <v>0</v>
      </c>
      <c r="P25" s="159"/>
      <c r="Q25" s="169">
        <f>MIN(S22:S24)</f>
        <v>0</v>
      </c>
      <c r="R25" s="169"/>
      <c r="S25" s="187"/>
      <c r="T25" s="14"/>
    </row>
    <row r="26" spans="2:20" ht="8.1" customHeight="1" thickBot="1" x14ac:dyDescent="0.3"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14"/>
    </row>
    <row r="27" spans="2:20" ht="23.1" customHeight="1" x14ac:dyDescent="0.25">
      <c r="B27" s="183" t="s">
        <v>50</v>
      </c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5"/>
      <c r="S27" s="186"/>
      <c r="T27" s="14"/>
    </row>
    <row r="28" spans="2:20" ht="23.1" customHeight="1" x14ac:dyDescent="0.25">
      <c r="B28" s="197" t="s">
        <v>19</v>
      </c>
      <c r="C28" s="198"/>
      <c r="D28" s="198"/>
      <c r="E28" s="191"/>
      <c r="F28" s="191"/>
      <c r="G28" s="191"/>
      <c r="H28" s="191"/>
      <c r="I28" s="192"/>
      <c r="J28" s="203"/>
      <c r="K28" s="203"/>
      <c r="L28" s="204"/>
      <c r="M28" s="191"/>
      <c r="N28" s="191"/>
      <c r="O28" s="191"/>
      <c r="P28" s="191"/>
      <c r="Q28" s="191"/>
      <c r="R28" s="192"/>
      <c r="S28" s="193"/>
      <c r="T28" s="14"/>
    </row>
    <row r="29" spans="2:20" ht="23.1" customHeight="1" x14ac:dyDescent="0.25">
      <c r="B29" s="199" t="s">
        <v>21</v>
      </c>
      <c r="C29" s="200"/>
      <c r="D29" s="200"/>
      <c r="E29" s="194"/>
      <c r="F29" s="194"/>
      <c r="G29" s="194"/>
      <c r="H29" s="194"/>
      <c r="I29" s="195"/>
      <c r="J29" s="205"/>
      <c r="K29" s="205"/>
      <c r="L29" s="206"/>
      <c r="M29" s="194"/>
      <c r="N29" s="194"/>
      <c r="O29" s="194"/>
      <c r="P29" s="194"/>
      <c r="Q29" s="194"/>
      <c r="R29" s="195"/>
      <c r="S29" s="196"/>
      <c r="T29" s="14"/>
    </row>
    <row r="30" spans="2:20" ht="23.1" customHeight="1" x14ac:dyDescent="0.25">
      <c r="B30" s="201" t="s">
        <v>20</v>
      </c>
      <c r="C30" s="202"/>
      <c r="D30" s="202"/>
      <c r="E30" s="194"/>
      <c r="F30" s="194"/>
      <c r="G30" s="194"/>
      <c r="H30" s="194"/>
      <c r="I30" s="195"/>
      <c r="J30" s="205"/>
      <c r="K30" s="205"/>
      <c r="L30" s="206"/>
      <c r="M30" s="194"/>
      <c r="N30" s="194"/>
      <c r="O30" s="194"/>
      <c r="P30" s="194"/>
      <c r="Q30" s="194"/>
      <c r="R30" s="195"/>
      <c r="S30" s="196"/>
      <c r="T30" s="14"/>
    </row>
    <row r="31" spans="2:20" ht="23.1" customHeight="1" thickBot="1" x14ac:dyDescent="0.3">
      <c r="B31" s="100" t="s">
        <v>29</v>
      </c>
      <c r="C31" s="101"/>
      <c r="D31" s="101"/>
      <c r="E31" s="95">
        <f>SUM(E28:F30)</f>
        <v>0</v>
      </c>
      <c r="F31" s="95"/>
      <c r="G31" s="95">
        <f>SUM(G28:H30)</f>
        <v>0</v>
      </c>
      <c r="H31" s="95"/>
      <c r="I31" s="89">
        <f>SUM(I28:L30)</f>
        <v>0</v>
      </c>
      <c r="J31" s="90"/>
      <c r="K31" s="90"/>
      <c r="L31" s="91"/>
      <c r="M31" s="95">
        <f t="shared" ref="M31" si="0">SUM(M28:N30)</f>
        <v>0</v>
      </c>
      <c r="N31" s="95"/>
      <c r="O31" s="95">
        <f t="shared" ref="O31" si="1">SUM(O28:P30)</f>
        <v>0</v>
      </c>
      <c r="P31" s="95"/>
      <c r="Q31" s="95">
        <f t="shared" ref="Q31" si="2">SUM(Q28:S30)</f>
        <v>0</v>
      </c>
      <c r="R31" s="89"/>
      <c r="S31" s="96"/>
      <c r="T31" s="14"/>
    </row>
    <row r="32" spans="2:20" ht="8.1" customHeight="1" thickBot="1" x14ac:dyDescent="0.3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14"/>
    </row>
    <row r="33" spans="2:20" ht="23.1" customHeight="1" thickBot="1" x14ac:dyDescent="0.3">
      <c r="B33" s="97" t="s">
        <v>59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9"/>
      <c r="T33" s="14"/>
    </row>
    <row r="34" spans="2:20" ht="23.1" customHeight="1" x14ac:dyDescent="0.25">
      <c r="B34" s="102" t="s">
        <v>51</v>
      </c>
      <c r="C34" s="103"/>
      <c r="D34" s="103"/>
      <c r="E34" s="103"/>
      <c r="F34" s="103"/>
      <c r="G34" s="103"/>
      <c r="H34" s="103"/>
      <c r="I34" s="103"/>
      <c r="J34" s="103"/>
      <c r="K34" s="104">
        <f>SUM(E13:S13)</f>
        <v>0</v>
      </c>
      <c r="L34" s="104"/>
      <c r="M34" s="104"/>
      <c r="N34" s="104"/>
      <c r="O34" s="104"/>
      <c r="P34" s="104"/>
      <c r="Q34" s="104"/>
      <c r="R34" s="105"/>
      <c r="S34" s="106"/>
      <c r="T34" s="14"/>
    </row>
    <row r="35" spans="2:20" ht="23.1" customHeight="1" x14ac:dyDescent="0.25">
      <c r="B35" s="51" t="s">
        <v>54</v>
      </c>
      <c r="C35" s="52"/>
      <c r="D35" s="52"/>
      <c r="E35" s="52"/>
      <c r="F35" s="52"/>
      <c r="G35" s="52"/>
      <c r="H35" s="52"/>
      <c r="I35" s="52"/>
      <c r="J35" s="53"/>
      <c r="K35" s="54">
        <f>SUM(E28:S28)</f>
        <v>0</v>
      </c>
      <c r="L35" s="54"/>
      <c r="M35" s="54"/>
      <c r="N35" s="54"/>
      <c r="O35" s="54"/>
      <c r="P35" s="54"/>
      <c r="Q35" s="54"/>
      <c r="R35" s="55"/>
      <c r="S35" s="56"/>
      <c r="T35" s="14"/>
    </row>
    <row r="36" spans="2:20" ht="23.1" customHeight="1" x14ac:dyDescent="0.25">
      <c r="B36" s="57" t="s">
        <v>52</v>
      </c>
      <c r="C36" s="58"/>
      <c r="D36" s="58"/>
      <c r="E36" s="65" t="s">
        <v>53</v>
      </c>
      <c r="F36" s="65"/>
      <c r="G36" s="65"/>
      <c r="H36" s="65"/>
      <c r="I36" s="65"/>
      <c r="J36" s="65"/>
      <c r="K36" s="75">
        <f>SUM(E29:S29)</f>
        <v>0</v>
      </c>
      <c r="L36" s="75"/>
      <c r="M36" s="75"/>
      <c r="N36" s="75"/>
      <c r="O36" s="75"/>
      <c r="P36" s="75"/>
      <c r="Q36" s="75"/>
      <c r="R36" s="76"/>
      <c r="S36" s="77"/>
      <c r="T36" s="14"/>
    </row>
    <row r="37" spans="2:20" ht="23.1" customHeight="1" x14ac:dyDescent="0.25">
      <c r="B37" s="59"/>
      <c r="C37" s="60"/>
      <c r="D37" s="60"/>
      <c r="E37" s="66" t="s">
        <v>57</v>
      </c>
      <c r="F37" s="66"/>
      <c r="G37" s="66"/>
      <c r="H37" s="66"/>
      <c r="I37" s="66"/>
      <c r="J37" s="67"/>
      <c r="K37" s="78">
        <f>ROUNDDOWN(SUM(E29:S29),-1)</f>
        <v>0</v>
      </c>
      <c r="L37" s="78"/>
      <c r="M37" s="78"/>
      <c r="N37" s="78"/>
      <c r="O37" s="78"/>
      <c r="P37" s="78"/>
      <c r="Q37" s="78"/>
      <c r="R37" s="79"/>
      <c r="S37" s="80"/>
      <c r="T37" s="14"/>
    </row>
    <row r="38" spans="2:20" ht="23.1" customHeight="1" x14ac:dyDescent="0.25">
      <c r="B38" s="87" t="s">
        <v>55</v>
      </c>
      <c r="C38" s="88"/>
      <c r="D38" s="88"/>
      <c r="E38" s="88"/>
      <c r="F38" s="88"/>
      <c r="G38" s="88"/>
      <c r="H38" s="88"/>
      <c r="I38" s="88"/>
      <c r="J38" s="88"/>
      <c r="K38" s="81">
        <f>Q6*12000</f>
        <v>0</v>
      </c>
      <c r="L38" s="81"/>
      <c r="M38" s="81"/>
      <c r="N38" s="81"/>
      <c r="O38" s="81"/>
      <c r="P38" s="81"/>
      <c r="Q38" s="81"/>
      <c r="R38" s="82"/>
      <c r="S38" s="83"/>
      <c r="T38" s="14"/>
    </row>
    <row r="39" spans="2:20" ht="23.1" customHeight="1" x14ac:dyDescent="0.25">
      <c r="B39" s="61" t="s">
        <v>56</v>
      </c>
      <c r="C39" s="62"/>
      <c r="D39" s="62"/>
      <c r="E39" s="68" t="s">
        <v>53</v>
      </c>
      <c r="F39" s="68"/>
      <c r="G39" s="68"/>
      <c r="H39" s="68"/>
      <c r="I39" s="68"/>
      <c r="J39" s="69"/>
      <c r="K39" s="84">
        <f>SUM(E30:S30)</f>
        <v>0</v>
      </c>
      <c r="L39" s="84"/>
      <c r="M39" s="84"/>
      <c r="N39" s="84"/>
      <c r="O39" s="84"/>
      <c r="P39" s="84"/>
      <c r="Q39" s="84"/>
      <c r="R39" s="85"/>
      <c r="S39" s="86"/>
      <c r="T39" s="14"/>
    </row>
    <row r="40" spans="2:20" ht="23.1" customHeight="1" x14ac:dyDescent="0.25">
      <c r="B40" s="63"/>
      <c r="C40" s="64"/>
      <c r="D40" s="64"/>
      <c r="E40" s="70" t="s">
        <v>58</v>
      </c>
      <c r="F40" s="70"/>
      <c r="G40" s="70"/>
      <c r="H40" s="70"/>
      <c r="I40" s="70"/>
      <c r="J40" s="71"/>
      <c r="K40" s="72">
        <f>MIN(K38,ROUNDDOWN(SUM(E30:S30),-1))</f>
        <v>0</v>
      </c>
      <c r="L40" s="72"/>
      <c r="M40" s="72"/>
      <c r="N40" s="72"/>
      <c r="O40" s="72"/>
      <c r="P40" s="72"/>
      <c r="Q40" s="72"/>
      <c r="R40" s="73"/>
      <c r="S40" s="74"/>
      <c r="T40" s="14"/>
    </row>
    <row r="41" spans="2:20" ht="23.1" customHeight="1" thickBot="1" x14ac:dyDescent="0.3">
      <c r="B41" s="35" t="s">
        <v>60</v>
      </c>
      <c r="C41" s="36"/>
      <c r="D41" s="36"/>
      <c r="E41" s="36"/>
      <c r="F41" s="36"/>
      <c r="G41" s="36"/>
      <c r="H41" s="36"/>
      <c r="I41" s="36"/>
      <c r="J41" s="37"/>
      <c r="K41" s="38" t="str">
        <f>IF(K34=SUM(K35+K37+K40),"OK",SUM(K35+K37+K40))</f>
        <v>OK</v>
      </c>
      <c r="L41" s="39"/>
      <c r="M41" s="39"/>
      <c r="N41" s="39"/>
      <c r="O41" s="39"/>
      <c r="P41" s="39"/>
      <c r="Q41" s="39"/>
      <c r="R41" s="39"/>
      <c r="S41" s="40"/>
      <c r="T41" s="14"/>
    </row>
    <row r="42" spans="2:20" ht="3" customHeight="1" x14ac:dyDescent="0.25"/>
  </sheetData>
  <sheetProtection algorithmName="SHA-512" hashValue="ClyUzNvPd3p76hj5marrRhmKPr3C4p2meQtRJSdMZrZ45jJXW9CN+e9eqwwDQPCu90DVLfabc3vTClgwLsoCtA==" saltValue="inFaHZnC69ArCL3oO2V9AA==" spinCount="100000" sheet="1" objects="1" scenarios="1" selectLockedCells="1"/>
  <dataConsolidate/>
  <mergeCells count="124">
    <mergeCell ref="D5:P5"/>
    <mergeCell ref="O28:P28"/>
    <mergeCell ref="Q28:S28"/>
    <mergeCell ref="Q29:S29"/>
    <mergeCell ref="Q30:S30"/>
    <mergeCell ref="M29:N29"/>
    <mergeCell ref="M30:N30"/>
    <mergeCell ref="O29:P29"/>
    <mergeCell ref="O30:P30"/>
    <mergeCell ref="B28:D28"/>
    <mergeCell ref="B29:D29"/>
    <mergeCell ref="B30:D30"/>
    <mergeCell ref="E28:F28"/>
    <mergeCell ref="E29:F29"/>
    <mergeCell ref="E30:F30"/>
    <mergeCell ref="G29:H29"/>
    <mergeCell ref="G30:H30"/>
    <mergeCell ref="I28:L28"/>
    <mergeCell ref="I29:L29"/>
    <mergeCell ref="I30:L30"/>
    <mergeCell ref="G28:H28"/>
    <mergeCell ref="M28:N28"/>
    <mergeCell ref="B20:S20"/>
    <mergeCell ref="B21:S21"/>
    <mergeCell ref="C22:D22"/>
    <mergeCell ref="I22:I23"/>
    <mergeCell ref="J22:J23"/>
    <mergeCell ref="Q22:Q23"/>
    <mergeCell ref="C23:D23"/>
    <mergeCell ref="B27:S27"/>
    <mergeCell ref="C24:D24"/>
    <mergeCell ref="B25:D25"/>
    <mergeCell ref="E25:F25"/>
    <mergeCell ref="G25:H25"/>
    <mergeCell ref="M25:N25"/>
    <mergeCell ref="O25:P25"/>
    <mergeCell ref="Q25:S25"/>
    <mergeCell ref="K22:K23"/>
    <mergeCell ref="L22:L23"/>
    <mergeCell ref="I25:L25"/>
    <mergeCell ref="B26:S26"/>
    <mergeCell ref="R22:S23"/>
    <mergeCell ref="R24:S24"/>
    <mergeCell ref="B6:D6"/>
    <mergeCell ref="B7:D7"/>
    <mergeCell ref="E7:N7"/>
    <mergeCell ref="O13:P13"/>
    <mergeCell ref="G9:H10"/>
    <mergeCell ref="R16:S17"/>
    <mergeCell ref="M19:N19"/>
    <mergeCell ref="O19:P19"/>
    <mergeCell ref="B15:S15"/>
    <mergeCell ref="C16:D16"/>
    <mergeCell ref="C17:D17"/>
    <mergeCell ref="C18:D18"/>
    <mergeCell ref="Q19:S19"/>
    <mergeCell ref="I19:L19"/>
    <mergeCell ref="K16:K17"/>
    <mergeCell ref="R18:S18"/>
    <mergeCell ref="B19:D19"/>
    <mergeCell ref="E19:F19"/>
    <mergeCell ref="G19:H19"/>
    <mergeCell ref="I16:I17"/>
    <mergeCell ref="J16:J17"/>
    <mergeCell ref="Q16:Q17"/>
    <mergeCell ref="B14:S14"/>
    <mergeCell ref="B8:S8"/>
    <mergeCell ref="Q13:S13"/>
    <mergeCell ref="B12:N12"/>
    <mergeCell ref="B10:D10"/>
    <mergeCell ref="E9:F10"/>
    <mergeCell ref="L16:L17"/>
    <mergeCell ref="B13:D13"/>
    <mergeCell ref="E13:F13"/>
    <mergeCell ref="G13:H13"/>
    <mergeCell ref="I13:J13"/>
    <mergeCell ref="M13:N13"/>
    <mergeCell ref="M9:N10"/>
    <mergeCell ref="O9:P10"/>
    <mergeCell ref="O12:P12"/>
    <mergeCell ref="Q9:S10"/>
    <mergeCell ref="B9:D9"/>
    <mergeCell ref="O11:P11"/>
    <mergeCell ref="Q11:S11"/>
    <mergeCell ref="I9:L9"/>
    <mergeCell ref="I10:J10"/>
    <mergeCell ref="Q12:S12"/>
    <mergeCell ref="B11:D11"/>
    <mergeCell ref="E11:F11"/>
    <mergeCell ref="G11:H11"/>
    <mergeCell ref="I11:J11"/>
    <mergeCell ref="E31:F31"/>
    <mergeCell ref="G31:H31"/>
    <mergeCell ref="M31:N31"/>
    <mergeCell ref="O31:P31"/>
    <mergeCell ref="Q31:S31"/>
    <mergeCell ref="B33:S33"/>
    <mergeCell ref="B31:D31"/>
    <mergeCell ref="B34:J34"/>
    <mergeCell ref="K34:S34"/>
    <mergeCell ref="B1:C3"/>
    <mergeCell ref="B5:C5"/>
    <mergeCell ref="B41:J41"/>
    <mergeCell ref="K41:S41"/>
    <mergeCell ref="E6:N6"/>
    <mergeCell ref="O6:P7"/>
    <mergeCell ref="Q6:S7"/>
    <mergeCell ref="B35:J35"/>
    <mergeCell ref="K35:S35"/>
    <mergeCell ref="B36:D37"/>
    <mergeCell ref="B39:D40"/>
    <mergeCell ref="E36:J36"/>
    <mergeCell ref="E37:J37"/>
    <mergeCell ref="E39:J39"/>
    <mergeCell ref="E40:J40"/>
    <mergeCell ref="K40:S40"/>
    <mergeCell ref="K36:S36"/>
    <mergeCell ref="K37:S37"/>
    <mergeCell ref="K38:S38"/>
    <mergeCell ref="K39:S39"/>
    <mergeCell ref="B38:J38"/>
    <mergeCell ref="I31:L31"/>
    <mergeCell ref="B32:S32"/>
    <mergeCell ref="M11:N11"/>
  </mergeCells>
  <conditionalFormatting sqref="K41:S41">
    <cfRule type="cellIs" dxfId="0" priority="1" operator="lessThan">
      <formula>$K$30</formula>
    </cfRule>
  </conditionalFormatting>
  <dataValidations count="11">
    <dataValidation type="custom" operator="lessThanOrEqual" allowBlank="1" showInputMessage="1" showErrorMessage="1" errorTitle="Prekročená výška" error="Výška požadovanej dotácie prekročila výšku maximálnej možnej dotácie, ALEBO_x000a_suma vlastných zdrojov, požadovanej dotácie a úveru prekročila výšku oprávnených nákladov." sqref="I29:L29">
      <formula1>AND(I29&lt;=I19,I31&lt;=SUM(I13:L13))=TRUE</formula1>
    </dataValidation>
    <dataValidation type="custom" operator="lessThanOrEqual" allowBlank="1" showErrorMessage="1" errorTitle="Prekročená výška" error="Výška požadovaného úveru prekročila výšku maximálneho možného úveru, ALEBO_x000a_suma vlastných zdrojov, požadovanej dotácie a úveru prekročila výšku oprávnených nákladov." sqref="I30:L30">
      <formula1>AND(I30&lt;=I25,I31&lt;=SUM(I13:L13))=TRUE</formula1>
    </dataValidation>
    <dataValidation type="custom" operator="lessThanOrEqual" allowBlank="1" showErrorMessage="1" errorTitle="Prekročená výška" error="Výška požadovanej dotácie prekročila výšku maximálnej možnej dotácie, ALEBO_x000a_suma vlastných zdrojov, požadovanej dotácie a úveru prekročila výšku oprávnených nákladov." sqref="E29:H29 M29:S29">
      <formula1>AND(E29&lt;=E19,E31&lt;=E13)=TRUE</formula1>
    </dataValidation>
    <dataValidation type="decimal" operator="lessThanOrEqual" allowBlank="1" showErrorMessage="1" errorTitle="Prekročený náklad" sqref="E31:F31">
      <formula1>E13</formula1>
    </dataValidation>
    <dataValidation type="custom" operator="lessThanOrEqual" allowBlank="1" showErrorMessage="1" errorTitle="Prekročená výška" error="Výška požadovaného úveru prekročila výšku maximálneho možného úveru, ALEBO_x000a_suma vlastných zdrojov, požadovanej dotácie a úveru prekročila výšku oprávnených nákladov." sqref="E30:H30 M30:S30">
      <formula1>AND(E30&lt;=E25,E31&lt;=E13)=TRUE</formula1>
    </dataValidation>
    <dataValidation type="custom" allowBlank="1" showErrorMessage="1" errorTitle="Prekročená výška" error="Suma vlastných zdrojov, požadovanej dotácie a úveru prekročila výšku oprávnených nákladov." sqref="E28:H28 M28:S28">
      <formula1>IF(E31&gt;E13,FALSE,TRUE)</formula1>
    </dataValidation>
    <dataValidation type="custom" allowBlank="1" showErrorMessage="1" errorTitle="Prekročená výška" error="Suma vlastných zdrojov, požadovanej dotácie a úveru prekročila výšku oprávnených nákladov." sqref="I28:L28">
      <formula1>IF(I31&gt;SUM(I13:L13),FALSE,TRUE)</formula1>
    </dataValidation>
    <dataValidation type="decimal" operator="lessThanOrEqual" allowBlank="1" showErrorMessage="1" errorTitle="Prekročený počet" error="Súčet odstavných plôch a garážových stojísk je väčší ako počet obstarávaných bytov." sqref="O12">
      <formula1>Q6-Q12</formula1>
    </dataValidation>
    <dataValidation type="decimal" operator="lessThanOrEqual" allowBlank="1" showErrorMessage="1" errorTitle="Prekročený počet" error="Súčet odstavných plôch a garážových stojísk je väčší ako počet obstarávaných bytov." sqref="P12">
      <formula1>S6-S12</formula1>
    </dataValidation>
    <dataValidation type="decimal" operator="lessThanOrEqual" allowBlank="1" showErrorMessage="1" errorTitle="Prekročený počet" error="Súčet odstavných plôch a garážových stojísk je väčší ako počet obstarávaných bytov." sqref="Q12:R12">
      <formula1>Q6-O12</formula1>
    </dataValidation>
    <dataValidation type="decimal" operator="lessThanOrEqual" allowBlank="1" showErrorMessage="1" errorTitle="Prekročený počet" error="Súčet odstavných plôch a garážových stojísk je väčší ako počet obstarávaných bytov." sqref="S12">
      <formula1>S6-P12</formula1>
    </dataValidation>
  </dataValidations>
  <printOptions horizontalCentered="1"/>
  <pageMargins left="0" right="0" top="0.35433070866141736" bottom="0.35433070866141736" header="0.11811023622047245" footer="0.11811023622047245"/>
  <pageSetup paperSize="9" scale="63" orientation="landscape" r:id="rId1"/>
  <headerFooter>
    <oddFooter xml:space="preserve">&amp;LŠFRB_ŽIADOSŤ O POSKYTNUTIE PODPORY_PO-výstavba-TV_01_2018              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tabulka</vt:lpstr>
      <vt:lpstr>tabulka!Oblasť_tlače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Gergely, Peter</dc:creator>
  <cp:lastModifiedBy>Šimlovičová Eva</cp:lastModifiedBy>
  <cp:lastPrinted>2017-12-08T11:00:50Z</cp:lastPrinted>
  <dcterms:created xsi:type="dcterms:W3CDTF">2017-10-12T13:12:35Z</dcterms:created>
  <dcterms:modified xsi:type="dcterms:W3CDTF">2017-12-08T12:10:49Z</dcterms:modified>
</cp:coreProperties>
</file>