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8\TV-kúpa_výstavba\TV_OBEC\TV KÚPA\"/>
    </mc:Choice>
  </mc:AlternateContent>
  <bookViews>
    <workbookView xWindow="0" yWindow="0" windowWidth="24240" windowHeight="1275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39" i="1"/>
  <c r="K38" i="1"/>
  <c r="K37" i="1"/>
  <c r="K36" i="1"/>
  <c r="K35" i="1"/>
  <c r="K34" i="1"/>
  <c r="Q31" i="1"/>
  <c r="O31" i="1"/>
  <c r="M31" i="1"/>
  <c r="I31" i="1"/>
  <c r="G31" i="1"/>
  <c r="E31" i="1"/>
  <c r="S24" i="1"/>
  <c r="P24" i="1"/>
  <c r="N24" i="1"/>
  <c r="L24" i="1"/>
  <c r="K24" i="1"/>
  <c r="J24" i="1"/>
  <c r="H24" i="1"/>
  <c r="F24" i="1"/>
  <c r="P23" i="1"/>
  <c r="N23" i="1"/>
  <c r="H23" i="1"/>
  <c r="F23" i="1"/>
  <c r="S22" i="1"/>
  <c r="Q25" i="1" s="1"/>
  <c r="P22" i="1"/>
  <c r="O25" i="1" s="1"/>
  <c r="N22" i="1"/>
  <c r="L22" i="1"/>
  <c r="K22" i="1"/>
  <c r="J22" i="1"/>
  <c r="I25" i="1" s="1"/>
  <c r="H22" i="1"/>
  <c r="F22" i="1"/>
  <c r="E25" i="1" s="1"/>
  <c r="S18" i="1"/>
  <c r="P18" i="1"/>
  <c r="N18" i="1"/>
  <c r="L18" i="1"/>
  <c r="K18" i="1"/>
  <c r="J18" i="1"/>
  <c r="H18" i="1"/>
  <c r="F18" i="1"/>
  <c r="P17" i="1"/>
  <c r="N17" i="1"/>
  <c r="H17" i="1"/>
  <c r="F17" i="1"/>
  <c r="S16" i="1"/>
  <c r="Q19" i="1" s="1"/>
  <c r="P16" i="1"/>
  <c r="N16" i="1"/>
  <c r="L16" i="1"/>
  <c r="K16" i="1"/>
  <c r="J16" i="1"/>
  <c r="I19" i="1" s="1"/>
  <c r="H16" i="1"/>
  <c r="G19" i="1" s="1"/>
  <c r="F16" i="1"/>
  <c r="E19" i="1" s="1"/>
  <c r="G25" i="1" l="1"/>
  <c r="M25" i="1"/>
  <c r="K41" i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<sst xmlns="http://schemas.openxmlformats.org/spreadsheetml/2006/main" count="90" uniqueCount="67">
  <si>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</si>
  <si>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</si>
  <si>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</si>
  <si>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</si>
  <si>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</si>
  <si>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</si>
  <si>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</si>
  <si>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</si>
  <si>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</si>
  <si>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</si>
  <si>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</si>
  <si>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</si>
  <si>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</si>
  <si>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</si>
  <si>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</si>
  <si>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</si>
  <si>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</si>
  <si>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</si>
  <si>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</si>
  <si>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</si>
  <si>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</si>
  <si>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</si>
  <si>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</si>
  <si>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</si>
  <si>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</si>
  <si>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</si>
  <si>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</si>
  <si>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</si>
  <si>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</si>
  <si>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</si>
  <si>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</si>
  <si>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</si>
  <si>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</si>
  <si>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</si>
  <si>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</si>
  <si>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</si>
  <si>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</si>
  <si>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</si>
  <si>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</si>
  <si>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</si>
  <si>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</si>
  <si>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</si>
  <si>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</si>
  <si>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</si>
  <si>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</si>
  <si>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</si>
  <si>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</si>
  <si>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</si>
  <si>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</si>
  <si>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</si>
  <si>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Požadovaná výška dotácie a úveru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</si>
  <si>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</si>
  <si>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</si>
  <si>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</si>
  <si>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</si>
  <si>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</si>
  <si>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</si>
  <si>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</si>
  <si>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</si>
  <si>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</si>
  <si>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Overenie: súčet vlastných zdrojov, požadovanej výšky dotácie a požadovanej výšky úveru VS oprávnené náklady / obstarávacia cena</t>
  </si>
  <si>
    <t>Pomôcka pre určenie výšky dotácie z Ministerstva dopravy a výstavby SR a úveru zo Štátneho fondu rozvoja bývania na obstaranie technickej vybavenosti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</si>
  <si>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</si>
  <si>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</si>
  <si>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</si>
  <si>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2018</t>
    </r>
  </si>
  <si>
    <t xml:space="preserve">PO - OBEC - kúpa TV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</si>
</sst>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8" xfId="0" applyFont="1" applyFill="1" applyBorder="1" applyAlignment="1" applyProtection="1">
      <alignment horizontal="center" vertical="top" wrapText="1"/>
    </xf>
    <xf numFmtId="164" fontId="10" fillId="9" borderId="39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0" fontId="20" fillId="10" borderId="56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1" fillId="9" borderId="41" xfId="0" applyFont="1" applyFill="1" applyBorder="1" applyAlignment="1" applyProtection="1">
      <alignment horizontal="center" vertical="center"/>
      <protection locked="0"/>
    </xf>
    <xf numFmtId="0" fontId="1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1" fillId="9" borderId="3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1" fillId="9" borderId="10" xfId="0" applyFont="1" applyFill="1" applyBorder="1" applyAlignment="1" applyProtection="1">
      <alignment horizontal="center" vertical="center"/>
      <protection locked="0"/>
    </xf>
    <xf numFmtId="0" fontId="1" fillId="9" borderId="7" xfId="0" applyFont="1" applyFill="1" applyBorder="1" applyAlignment="1" applyProtection="1">
      <alignment horizontal="center" vertical="center"/>
      <protection locked="0"/>
    </xf>
    <xf numFmtId="0" fontId="1" fillId="8" borderId="24" xfId="0" applyFont="1" applyFill="1" applyBorder="1" applyAlignment="1" applyProtection="1">
      <alignment horizontal="center" vertical="center" wrapText="1"/>
    </xf>
    <xf numFmtId="164" fontId="6" fillId="0" borderId="10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10" fillId="0" borderId="29" xfId="0" applyNumberFormat="1" applyFont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0" fillId="9" borderId="28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7" xfId="0" applyNumberFormat="1" applyFill="1" applyBorder="1" applyAlignment="1" applyProtection="1">
      <alignment horizontal="center" vertical="center"/>
      <protection locked="0"/>
    </xf>
    <xf numFmtId="164" fontId="1" fillId="9" borderId="28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  <xf numFmtId="164" fontId="0" fillId="0" borderId="18" xfId="0" applyNumberFormat="1" applyBorder="1" applyAlignment="1" applyProtection="1">
      <alignment horizontal="center" vertical="center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topLeftCell="F10" zoomScaleNormal="100" workbookViewId="0">
      <selection activeCell="Q12" sqref="Q12:S12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1.28515625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32" t="s">
        <v>65</v>
      </c>
      <c r="C1" s="33"/>
      <c r="D1" s="22"/>
      <c r="Q1" s="19" t="s">
        <v>64</v>
      </c>
      <c r="R1" s="19"/>
      <c r="S1" s="25">
        <v>16</v>
      </c>
    </row>
    <row r="2" spans="2:20" ht="6" customHeight="1" thickTop="1" thickBot="1" x14ac:dyDescent="0.3">
      <c r="B2" s="34"/>
      <c r="C2" s="35"/>
      <c r="D2" s="22"/>
      <c r="H2" s="21"/>
      <c r="P2" s="18"/>
      <c r="S2" s="26"/>
    </row>
    <row r="3" spans="2:20" ht="23.1" customHeight="1" thickTop="1" thickBot="1" x14ac:dyDescent="0.3">
      <c r="B3" s="36"/>
      <c r="C3" s="37"/>
      <c r="D3" s="22"/>
      <c r="Q3" s="19" t="s">
        <v>63</v>
      </c>
      <c r="R3" s="19"/>
      <c r="S3" s="25"/>
    </row>
    <row r="4" spans="2:20" ht="6" customHeight="1" thickTop="1" x14ac:dyDescent="0.25">
      <c r="P4" s="18"/>
      <c r="S4" s="20"/>
    </row>
    <row r="5" spans="2:20" ht="28.5" customHeight="1" thickBot="1" x14ac:dyDescent="0.3">
      <c r="B5" s="38" t="s">
        <v>66</v>
      </c>
      <c r="C5" s="38"/>
      <c r="D5" s="39" t="s">
        <v>61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24"/>
      <c r="R5" s="24"/>
      <c r="S5" s="23"/>
      <c r="T5" s="14"/>
    </row>
    <row r="6" spans="2:20" ht="24.95" customHeight="1" x14ac:dyDescent="0.25">
      <c r="B6" s="174" t="s">
        <v>40</v>
      </c>
      <c r="C6" s="175"/>
      <c r="D6" s="175"/>
      <c r="E6" s="46"/>
      <c r="F6" s="47"/>
      <c r="G6" s="47"/>
      <c r="H6" s="47"/>
      <c r="I6" s="47"/>
      <c r="J6" s="47"/>
      <c r="K6" s="47"/>
      <c r="L6" s="47"/>
      <c r="M6" s="47"/>
      <c r="N6" s="47"/>
      <c r="O6" s="48" t="s">
        <v>38</v>
      </c>
      <c r="P6" s="49"/>
      <c r="Q6" s="52"/>
      <c r="R6" s="52"/>
      <c r="S6" s="53"/>
      <c r="T6" s="14"/>
    </row>
    <row r="7" spans="2:20" ht="24.95" customHeight="1" thickBot="1" x14ac:dyDescent="0.3">
      <c r="B7" s="176" t="s">
        <v>39</v>
      </c>
      <c r="C7" s="177"/>
      <c r="D7" s="177"/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50"/>
      <c r="P7" s="51"/>
      <c r="Q7" s="54"/>
      <c r="R7" s="54"/>
      <c r="S7" s="55"/>
      <c r="T7" s="14"/>
    </row>
    <row r="8" spans="2:20" ht="8.1" customHeight="1" thickBot="1" x14ac:dyDescent="0.3"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14"/>
    </row>
    <row r="9" spans="2:20" ht="31.5" customHeight="1" x14ac:dyDescent="0.25">
      <c r="B9" s="157" t="s">
        <v>0</v>
      </c>
      <c r="C9" s="158"/>
      <c r="D9" s="159"/>
      <c r="E9" s="147" t="s">
        <v>22</v>
      </c>
      <c r="F9" s="148"/>
      <c r="G9" s="163" t="s">
        <v>23</v>
      </c>
      <c r="H9" s="148"/>
      <c r="I9" s="163" t="s">
        <v>37</v>
      </c>
      <c r="J9" s="147"/>
      <c r="K9" s="147"/>
      <c r="L9" s="148"/>
      <c r="M9" s="147" t="s">
        <v>25</v>
      </c>
      <c r="N9" s="148"/>
      <c r="O9" s="147" t="s">
        <v>24</v>
      </c>
      <c r="P9" s="148"/>
      <c r="Q9" s="153" t="s">
        <v>49</v>
      </c>
      <c r="R9" s="153"/>
      <c r="S9" s="154"/>
      <c r="T9" s="14"/>
    </row>
    <row r="10" spans="2:20" x14ac:dyDescent="0.25">
      <c r="B10" s="171" t="s">
        <v>1</v>
      </c>
      <c r="C10" s="172"/>
      <c r="D10" s="173"/>
      <c r="E10" s="149"/>
      <c r="F10" s="150"/>
      <c r="G10" s="180"/>
      <c r="H10" s="150"/>
      <c r="I10" s="164" t="s">
        <v>34</v>
      </c>
      <c r="J10" s="165"/>
      <c r="K10" s="11" t="s">
        <v>35</v>
      </c>
      <c r="L10" s="11" t="s">
        <v>36</v>
      </c>
      <c r="M10" s="149"/>
      <c r="N10" s="150"/>
      <c r="O10" s="149"/>
      <c r="P10" s="150"/>
      <c r="Q10" s="155"/>
      <c r="R10" s="155"/>
      <c r="S10" s="156"/>
      <c r="T10" s="14"/>
    </row>
    <row r="11" spans="2:20" ht="24.95" customHeight="1" x14ac:dyDescent="0.25">
      <c r="B11" s="167" t="s">
        <v>33</v>
      </c>
      <c r="C11" s="119"/>
      <c r="D11" s="119"/>
      <c r="E11" s="168"/>
      <c r="F11" s="152"/>
      <c r="G11" s="168"/>
      <c r="H11" s="152"/>
      <c r="I11" s="169" t="s">
        <v>28</v>
      </c>
      <c r="J11" s="170"/>
      <c r="K11" s="16" t="s">
        <v>28</v>
      </c>
      <c r="L11" s="17" t="s">
        <v>28</v>
      </c>
      <c r="M11" s="151"/>
      <c r="N11" s="152"/>
      <c r="O11" s="151"/>
      <c r="P11" s="152"/>
      <c r="Q11" s="160" t="s">
        <v>28</v>
      </c>
      <c r="R11" s="161"/>
      <c r="S11" s="162"/>
      <c r="T11" s="14"/>
    </row>
    <row r="12" spans="2:20" ht="24.95" customHeight="1" x14ac:dyDescent="0.25">
      <c r="B12" s="112" t="s">
        <v>30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4"/>
      <c r="O12" s="151"/>
      <c r="P12" s="152"/>
      <c r="Q12" s="151"/>
      <c r="R12" s="151"/>
      <c r="S12" s="166"/>
      <c r="T12" s="14"/>
    </row>
    <row r="13" spans="2:20" ht="24.95" customHeight="1" thickBot="1" x14ac:dyDescent="0.3">
      <c r="B13" s="142" t="s">
        <v>41</v>
      </c>
      <c r="C13" s="143"/>
      <c r="D13" s="144"/>
      <c r="E13" s="110"/>
      <c r="F13" s="110"/>
      <c r="G13" s="145"/>
      <c r="H13" s="146"/>
      <c r="I13" s="110"/>
      <c r="J13" s="110"/>
      <c r="K13" s="12"/>
      <c r="L13" s="13"/>
      <c r="M13" s="145"/>
      <c r="N13" s="146"/>
      <c r="O13" s="110"/>
      <c r="P13" s="146"/>
      <c r="Q13" s="110"/>
      <c r="R13" s="110"/>
      <c r="S13" s="111"/>
      <c r="T13" s="14"/>
    </row>
    <row r="14" spans="2:20" ht="8.1" customHeight="1" thickBot="1" x14ac:dyDescent="0.3"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14"/>
    </row>
    <row r="15" spans="2:20" ht="23.1" customHeight="1" x14ac:dyDescent="0.25">
      <c r="B15" s="184" t="s">
        <v>62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/>
      <c r="S15" s="187"/>
      <c r="T15" s="14"/>
    </row>
    <row r="16" spans="2:20" ht="23.1" customHeight="1" x14ac:dyDescent="0.25">
      <c r="B16" s="4" t="s">
        <v>2</v>
      </c>
      <c r="C16" s="119" t="s">
        <v>5</v>
      </c>
      <c r="D16" s="120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189" t="s">
        <v>31</v>
      </c>
      <c r="J16" s="123">
        <f>IF(ISNUMBER(I13),14000,0)</f>
        <v>0</v>
      </c>
      <c r="K16" s="140">
        <f>IF(ISNUMBER(K13),14000,0)</f>
        <v>0</v>
      </c>
      <c r="L16" s="140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191" t="s">
        <v>15</v>
      </c>
      <c r="R16" s="30"/>
      <c r="S16" s="138">
        <f>600*Q12</f>
        <v>0</v>
      </c>
      <c r="T16" s="14"/>
    </row>
    <row r="17" spans="2:20" ht="23.1" customHeight="1" x14ac:dyDescent="0.25">
      <c r="B17" s="7" t="s">
        <v>3</v>
      </c>
      <c r="C17" s="127" t="s">
        <v>6</v>
      </c>
      <c r="D17" s="128"/>
      <c r="E17" s="8" t="s">
        <v>8</v>
      </c>
      <c r="F17" s="27">
        <f>IF(ISBLANK(E11),0,596*Q6)</f>
        <v>0</v>
      </c>
      <c r="G17" s="8" t="s">
        <v>10</v>
      </c>
      <c r="H17" s="27">
        <f>IF(ISBLANK(G11),0,785*Q6)</f>
        <v>0</v>
      </c>
      <c r="I17" s="190"/>
      <c r="J17" s="124"/>
      <c r="K17" s="141"/>
      <c r="L17" s="141"/>
      <c r="M17" s="8" t="s">
        <v>13</v>
      </c>
      <c r="N17" s="27">
        <f>IF(ISBLANK(M11),0,796*Q6)</f>
        <v>0</v>
      </c>
      <c r="O17" s="8" t="s">
        <v>14</v>
      </c>
      <c r="P17" s="27">
        <f>357*O12</f>
        <v>0</v>
      </c>
      <c r="Q17" s="191"/>
      <c r="R17" s="28"/>
      <c r="S17" s="139"/>
      <c r="T17" s="14"/>
    </row>
    <row r="18" spans="2:20" ht="23.1" customHeight="1" x14ac:dyDescent="0.25">
      <c r="B18" s="4" t="s">
        <v>4</v>
      </c>
      <c r="C18" s="119" t="s">
        <v>43</v>
      </c>
      <c r="D18" s="120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31"/>
      <c r="S18" s="210">
        <f>0.1*Q13</f>
        <v>0</v>
      </c>
      <c r="T18" s="14"/>
    </row>
    <row r="19" spans="2:20" ht="30" customHeight="1" thickBot="1" x14ac:dyDescent="0.3">
      <c r="B19" s="133" t="s">
        <v>27</v>
      </c>
      <c r="C19" s="134"/>
      <c r="D19" s="135"/>
      <c r="E19" s="182">
        <f>MIN(F16:F18)</f>
        <v>0</v>
      </c>
      <c r="F19" s="183"/>
      <c r="G19" s="182">
        <f>MIN(H16:H18)</f>
        <v>0</v>
      </c>
      <c r="H19" s="183"/>
      <c r="I19" s="181">
        <f>MIN(J16:J18)+MIN(K16:K18)+MIN(L16:L18)</f>
        <v>0</v>
      </c>
      <c r="J19" s="136"/>
      <c r="K19" s="136"/>
      <c r="L19" s="136"/>
      <c r="M19" s="181">
        <f>MIN(N16:N18)</f>
        <v>0</v>
      </c>
      <c r="N19" s="137"/>
      <c r="O19" s="182">
        <f>MIN(P16:P18)</f>
        <v>0</v>
      </c>
      <c r="P19" s="183"/>
      <c r="Q19" s="182">
        <f>MIN(S16:S18)</f>
        <v>0</v>
      </c>
      <c r="R19" s="182"/>
      <c r="S19" s="188"/>
      <c r="T19" s="14"/>
    </row>
    <row r="20" spans="2:20" ht="8.1" customHeight="1" thickBot="1" x14ac:dyDescent="0.3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4"/>
    </row>
    <row r="21" spans="2:20" ht="23.1" customHeight="1" x14ac:dyDescent="0.25">
      <c r="B21" s="115" t="s">
        <v>42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  <c r="S21" s="118"/>
      <c r="T21" s="14"/>
    </row>
    <row r="22" spans="2:20" ht="23.1" customHeight="1" x14ac:dyDescent="0.25">
      <c r="B22" s="4" t="s">
        <v>2</v>
      </c>
      <c r="C22" s="119" t="s">
        <v>16</v>
      </c>
      <c r="D22" s="120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21" t="s">
        <v>31</v>
      </c>
      <c r="J22" s="123">
        <f>IF(ISNUMBER(I13),14000,0)</f>
        <v>0</v>
      </c>
      <c r="K22" s="192">
        <f>IF(ISNUMBER(K13),14000,0)</f>
        <v>0</v>
      </c>
      <c r="L22" s="192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25" t="s">
        <v>32</v>
      </c>
      <c r="R22" s="30"/>
      <c r="S22" s="138">
        <f>6000*Q12</f>
        <v>0</v>
      </c>
      <c r="T22" s="14"/>
    </row>
    <row r="23" spans="2:20" ht="23.1" customHeight="1" x14ac:dyDescent="0.25">
      <c r="B23" s="7" t="s">
        <v>3</v>
      </c>
      <c r="C23" s="127" t="s">
        <v>17</v>
      </c>
      <c r="D23" s="128"/>
      <c r="E23" s="10" t="s">
        <v>8</v>
      </c>
      <c r="F23" s="27">
        <f>IF(ISBLANK(E11),0,596*Q6)</f>
        <v>0</v>
      </c>
      <c r="G23" s="10" t="s">
        <v>10</v>
      </c>
      <c r="H23" s="27">
        <f>IF(ISBLANK(G11),0,785*Q6)</f>
        <v>0</v>
      </c>
      <c r="I23" s="122"/>
      <c r="J23" s="124"/>
      <c r="K23" s="193"/>
      <c r="L23" s="193"/>
      <c r="M23" s="10" t="s">
        <v>13</v>
      </c>
      <c r="N23" s="27">
        <f>IF(ISBLANK(M11),0,796*Q6)</f>
        <v>0</v>
      </c>
      <c r="O23" s="10" t="s">
        <v>14</v>
      </c>
      <c r="P23" s="27">
        <f>357*O12</f>
        <v>0</v>
      </c>
      <c r="Q23" s="126"/>
      <c r="R23" s="28"/>
      <c r="S23" s="139"/>
      <c r="T23" s="14"/>
    </row>
    <row r="24" spans="2:20" ht="23.1" customHeight="1" x14ac:dyDescent="0.25">
      <c r="B24" s="7" t="s">
        <v>4</v>
      </c>
      <c r="C24" s="127" t="s">
        <v>44</v>
      </c>
      <c r="D24" s="128"/>
      <c r="E24" s="10" t="s">
        <v>46</v>
      </c>
      <c r="F24" s="27">
        <f>0.75*E13</f>
        <v>0</v>
      </c>
      <c r="G24" s="10" t="s">
        <v>46</v>
      </c>
      <c r="H24" s="27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7">
        <f>0.75*M13</f>
        <v>0</v>
      </c>
      <c r="O24" s="10" t="s">
        <v>46</v>
      </c>
      <c r="P24" s="27">
        <f>0.75*O13</f>
        <v>0</v>
      </c>
      <c r="Q24" s="29" t="s">
        <v>47</v>
      </c>
      <c r="R24" s="31"/>
      <c r="S24" s="210">
        <f>0.9*Q13</f>
        <v>0</v>
      </c>
      <c r="T24" s="14"/>
    </row>
    <row r="25" spans="2:20" ht="30" customHeight="1" thickBot="1" x14ac:dyDescent="0.3">
      <c r="B25" s="133" t="s">
        <v>26</v>
      </c>
      <c r="C25" s="134"/>
      <c r="D25" s="135"/>
      <c r="E25" s="136">
        <f>MIN(F22:F24)</f>
        <v>0</v>
      </c>
      <c r="F25" s="137"/>
      <c r="G25" s="136">
        <f>MIN(H22:H24)</f>
        <v>0</v>
      </c>
      <c r="H25" s="137"/>
      <c r="I25" s="181">
        <f>MIN(J22:J24)+MIN(K22:K24)+MIN(L22:L24)</f>
        <v>0</v>
      </c>
      <c r="J25" s="136"/>
      <c r="K25" s="136"/>
      <c r="L25" s="136"/>
      <c r="M25" s="181">
        <f>MIN(N22:N24)</f>
        <v>0</v>
      </c>
      <c r="N25" s="137"/>
      <c r="O25" s="136">
        <f>MIN(P22:P24)</f>
        <v>0</v>
      </c>
      <c r="P25" s="137"/>
      <c r="Q25" s="136">
        <f>MIN(S22:S24)</f>
        <v>0</v>
      </c>
      <c r="R25" s="182"/>
      <c r="S25" s="188"/>
      <c r="T25" s="14"/>
    </row>
    <row r="26" spans="2:20" ht="8.1" customHeight="1" thickBot="1" x14ac:dyDescent="0.3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14"/>
    </row>
    <row r="27" spans="2:20" ht="23.1" customHeight="1" x14ac:dyDescent="0.25">
      <c r="B27" s="129" t="s">
        <v>50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1"/>
      <c r="S27" s="132"/>
      <c r="T27" s="14"/>
    </row>
    <row r="28" spans="2:20" ht="23.1" customHeight="1" x14ac:dyDescent="0.25">
      <c r="B28" s="200" t="s">
        <v>19</v>
      </c>
      <c r="C28" s="201"/>
      <c r="D28" s="201"/>
      <c r="E28" s="194"/>
      <c r="F28" s="194"/>
      <c r="G28" s="194"/>
      <c r="H28" s="194"/>
      <c r="I28" s="195"/>
      <c r="J28" s="206"/>
      <c r="K28" s="206"/>
      <c r="L28" s="207"/>
      <c r="M28" s="194"/>
      <c r="N28" s="194"/>
      <c r="O28" s="194"/>
      <c r="P28" s="194"/>
      <c r="Q28" s="194"/>
      <c r="R28" s="195"/>
      <c r="S28" s="196"/>
      <c r="T28" s="14"/>
    </row>
    <row r="29" spans="2:20" ht="23.1" customHeight="1" x14ac:dyDescent="0.25">
      <c r="B29" s="202" t="s">
        <v>21</v>
      </c>
      <c r="C29" s="203"/>
      <c r="D29" s="203"/>
      <c r="E29" s="197"/>
      <c r="F29" s="197"/>
      <c r="G29" s="197"/>
      <c r="H29" s="197"/>
      <c r="I29" s="198"/>
      <c r="J29" s="208"/>
      <c r="K29" s="208"/>
      <c r="L29" s="209"/>
      <c r="M29" s="197"/>
      <c r="N29" s="197"/>
      <c r="O29" s="197"/>
      <c r="P29" s="197"/>
      <c r="Q29" s="197"/>
      <c r="R29" s="198"/>
      <c r="S29" s="199"/>
      <c r="T29" s="14"/>
    </row>
    <row r="30" spans="2:20" ht="23.1" customHeight="1" x14ac:dyDescent="0.25">
      <c r="B30" s="204" t="s">
        <v>20</v>
      </c>
      <c r="C30" s="205"/>
      <c r="D30" s="205"/>
      <c r="E30" s="197"/>
      <c r="F30" s="197"/>
      <c r="G30" s="197"/>
      <c r="H30" s="197"/>
      <c r="I30" s="198"/>
      <c r="J30" s="208"/>
      <c r="K30" s="208"/>
      <c r="L30" s="209"/>
      <c r="M30" s="197"/>
      <c r="N30" s="197"/>
      <c r="O30" s="197"/>
      <c r="P30" s="197"/>
      <c r="Q30" s="197"/>
      <c r="R30" s="198"/>
      <c r="S30" s="199"/>
      <c r="T30" s="14"/>
    </row>
    <row r="31" spans="2:20" ht="23.1" customHeight="1" thickBot="1" x14ac:dyDescent="0.3">
      <c r="B31" s="103" t="s">
        <v>29</v>
      </c>
      <c r="C31" s="104"/>
      <c r="D31" s="104"/>
      <c r="E31" s="98">
        <f>SUM(E28:F30)</f>
        <v>0</v>
      </c>
      <c r="F31" s="98"/>
      <c r="G31" s="98">
        <f>SUM(G28:H30)</f>
        <v>0</v>
      </c>
      <c r="H31" s="98"/>
      <c r="I31" s="94">
        <f>SUM(I28:L30)</f>
        <v>0</v>
      </c>
      <c r="J31" s="95"/>
      <c r="K31" s="95"/>
      <c r="L31" s="96"/>
      <c r="M31" s="98">
        <f t="shared" ref="M31" si="0">SUM(M28:N30)</f>
        <v>0</v>
      </c>
      <c r="N31" s="98"/>
      <c r="O31" s="98">
        <f t="shared" ref="O31" si="1">SUM(O28:P30)</f>
        <v>0</v>
      </c>
      <c r="P31" s="98"/>
      <c r="Q31" s="98">
        <f t="shared" ref="Q31" si="2">SUM(Q28:S30)</f>
        <v>0</v>
      </c>
      <c r="R31" s="94"/>
      <c r="S31" s="99"/>
      <c r="T31" s="14"/>
    </row>
    <row r="32" spans="2:20" ht="8.1" customHeight="1" thickBo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14"/>
    </row>
    <row r="33" spans="2:20" ht="23.1" customHeight="1" thickBot="1" x14ac:dyDescent="0.3">
      <c r="B33" s="100" t="s">
        <v>59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2"/>
      <c r="T33" s="14"/>
    </row>
    <row r="34" spans="2:20" ht="23.1" customHeight="1" x14ac:dyDescent="0.25">
      <c r="B34" s="105" t="s">
        <v>51</v>
      </c>
      <c r="C34" s="106"/>
      <c r="D34" s="106"/>
      <c r="E34" s="106"/>
      <c r="F34" s="106"/>
      <c r="G34" s="106"/>
      <c r="H34" s="106"/>
      <c r="I34" s="106"/>
      <c r="J34" s="106"/>
      <c r="K34" s="107">
        <f>SUM(E13:S13)</f>
        <v>0</v>
      </c>
      <c r="L34" s="107"/>
      <c r="M34" s="107"/>
      <c r="N34" s="107"/>
      <c r="O34" s="107"/>
      <c r="P34" s="107"/>
      <c r="Q34" s="107"/>
      <c r="R34" s="108"/>
      <c r="S34" s="109"/>
      <c r="T34" s="14"/>
    </row>
    <row r="35" spans="2:20" ht="23.1" customHeight="1" x14ac:dyDescent="0.25">
      <c r="B35" s="56" t="s">
        <v>54</v>
      </c>
      <c r="C35" s="57"/>
      <c r="D35" s="57"/>
      <c r="E35" s="57"/>
      <c r="F35" s="57"/>
      <c r="G35" s="57"/>
      <c r="H35" s="57"/>
      <c r="I35" s="57"/>
      <c r="J35" s="58"/>
      <c r="K35" s="59">
        <f>SUM(E28:S28)</f>
        <v>0</v>
      </c>
      <c r="L35" s="59"/>
      <c r="M35" s="59"/>
      <c r="N35" s="59"/>
      <c r="O35" s="59"/>
      <c r="P35" s="59"/>
      <c r="Q35" s="59"/>
      <c r="R35" s="60"/>
      <c r="S35" s="61"/>
      <c r="T35" s="14"/>
    </row>
    <row r="36" spans="2:20" ht="23.1" customHeight="1" x14ac:dyDescent="0.25">
      <c r="B36" s="62" t="s">
        <v>52</v>
      </c>
      <c r="C36" s="63"/>
      <c r="D36" s="63"/>
      <c r="E36" s="70" t="s">
        <v>53</v>
      </c>
      <c r="F36" s="70"/>
      <c r="G36" s="70"/>
      <c r="H36" s="70"/>
      <c r="I36" s="70"/>
      <c r="J36" s="70"/>
      <c r="K36" s="80">
        <f>SUM(E29:S29)</f>
        <v>0</v>
      </c>
      <c r="L36" s="80"/>
      <c r="M36" s="80"/>
      <c r="N36" s="80"/>
      <c r="O36" s="80"/>
      <c r="P36" s="80"/>
      <c r="Q36" s="80"/>
      <c r="R36" s="81"/>
      <c r="S36" s="82"/>
      <c r="T36" s="14"/>
    </row>
    <row r="37" spans="2:20" ht="23.1" customHeight="1" x14ac:dyDescent="0.25">
      <c r="B37" s="64"/>
      <c r="C37" s="65"/>
      <c r="D37" s="65"/>
      <c r="E37" s="71" t="s">
        <v>57</v>
      </c>
      <c r="F37" s="71"/>
      <c r="G37" s="71"/>
      <c r="H37" s="71"/>
      <c r="I37" s="71"/>
      <c r="J37" s="72"/>
      <c r="K37" s="83">
        <f>ROUNDDOWN(SUM(E29:S29),-1)</f>
        <v>0</v>
      </c>
      <c r="L37" s="83"/>
      <c r="M37" s="83"/>
      <c r="N37" s="83"/>
      <c r="O37" s="83"/>
      <c r="P37" s="83"/>
      <c r="Q37" s="83"/>
      <c r="R37" s="84"/>
      <c r="S37" s="85"/>
      <c r="T37" s="14"/>
    </row>
    <row r="38" spans="2:20" ht="23.1" customHeight="1" x14ac:dyDescent="0.25">
      <c r="B38" s="92" t="s">
        <v>55</v>
      </c>
      <c r="C38" s="93"/>
      <c r="D38" s="93"/>
      <c r="E38" s="93"/>
      <c r="F38" s="93"/>
      <c r="G38" s="93"/>
      <c r="H38" s="93"/>
      <c r="I38" s="93"/>
      <c r="J38" s="93"/>
      <c r="K38" s="86">
        <f>Q6*12000</f>
        <v>0</v>
      </c>
      <c r="L38" s="86"/>
      <c r="M38" s="86"/>
      <c r="N38" s="86"/>
      <c r="O38" s="86"/>
      <c r="P38" s="86"/>
      <c r="Q38" s="86"/>
      <c r="R38" s="87"/>
      <c r="S38" s="88"/>
      <c r="T38" s="14"/>
    </row>
    <row r="39" spans="2:20" ht="23.1" customHeight="1" x14ac:dyDescent="0.25">
      <c r="B39" s="66" t="s">
        <v>56</v>
      </c>
      <c r="C39" s="67"/>
      <c r="D39" s="67"/>
      <c r="E39" s="73" t="s">
        <v>53</v>
      </c>
      <c r="F39" s="73"/>
      <c r="G39" s="73"/>
      <c r="H39" s="73"/>
      <c r="I39" s="73"/>
      <c r="J39" s="74"/>
      <c r="K39" s="89">
        <f>SUM(E30:S30)</f>
        <v>0</v>
      </c>
      <c r="L39" s="89"/>
      <c r="M39" s="89"/>
      <c r="N39" s="89"/>
      <c r="O39" s="89"/>
      <c r="P39" s="89"/>
      <c r="Q39" s="89"/>
      <c r="R39" s="90"/>
      <c r="S39" s="91"/>
      <c r="T39" s="14"/>
    </row>
    <row r="40" spans="2:20" ht="23.1" customHeight="1" x14ac:dyDescent="0.25">
      <c r="B40" s="68"/>
      <c r="C40" s="69"/>
      <c r="D40" s="69"/>
      <c r="E40" s="75" t="s">
        <v>58</v>
      </c>
      <c r="F40" s="75"/>
      <c r="G40" s="75"/>
      <c r="H40" s="75"/>
      <c r="I40" s="75"/>
      <c r="J40" s="76"/>
      <c r="K40" s="77">
        <f>MIN(K38,ROUNDDOWN(SUM(E30:S30),-1))</f>
        <v>0</v>
      </c>
      <c r="L40" s="77"/>
      <c r="M40" s="77"/>
      <c r="N40" s="77"/>
      <c r="O40" s="77"/>
      <c r="P40" s="77"/>
      <c r="Q40" s="77"/>
      <c r="R40" s="78"/>
      <c r="S40" s="79"/>
      <c r="T40" s="14"/>
    </row>
    <row r="41" spans="2:20" ht="23.1" customHeight="1" thickBot="1" x14ac:dyDescent="0.3">
      <c r="B41" s="40" t="s">
        <v>60</v>
      </c>
      <c r="C41" s="41"/>
      <c r="D41" s="41"/>
      <c r="E41" s="41"/>
      <c r="F41" s="41"/>
      <c r="G41" s="41"/>
      <c r="H41" s="41"/>
      <c r="I41" s="41"/>
      <c r="J41" s="42"/>
      <c r="K41" s="43" t="str">
        <f>IF(K34=SUM(K35+K37+K40),"OK",SUM(K35+K37+K40))</f>
        <v>OK</v>
      </c>
      <c r="L41" s="44"/>
      <c r="M41" s="44"/>
      <c r="N41" s="44"/>
      <c r="O41" s="44"/>
      <c r="P41" s="44"/>
      <c r="Q41" s="44"/>
      <c r="R41" s="44"/>
      <c r="S41" s="45"/>
      <c r="T41" s="14"/>
    </row>
    <row r="42" spans="2:20" ht="3" customHeight="1" x14ac:dyDescent="0.25"/>
  </sheetData>
  <sheetProtection algorithmName="SHA-512" hashValue="GmeydZbsBO7M+YiKT/C71djVvcWlHsy5lXk4eMCNsQW32mg0eFuL4w071brmNyAZb7Tmn/P7w85HH4c0CvtN7g==" saltValue="3rWlD73jLx2pmx+Fiz69pg==" spinCount="100000" sheet="1" objects="1" scenarios="1" selectLockedCells="1"/>
  <dataConsolidate/>
  <mergeCells count="122"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  <mergeCell ref="O25:P25"/>
    <mergeCell ref="Q25:S25"/>
    <mergeCell ref="K22:K23"/>
    <mergeCell ref="L22:L23"/>
    <mergeCell ref="I25:L25"/>
    <mergeCell ref="B26:S26"/>
    <mergeCell ref="O28:P28"/>
    <mergeCell ref="Q28:S28"/>
    <mergeCell ref="Q29:S29"/>
    <mergeCell ref="B6:D6"/>
    <mergeCell ref="B7:D7"/>
    <mergeCell ref="E7:N7"/>
    <mergeCell ref="O13:P13"/>
    <mergeCell ref="G9:H10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19:D19"/>
    <mergeCell ref="E19:F19"/>
    <mergeCell ref="G19:H19"/>
    <mergeCell ref="I16:I17"/>
    <mergeCell ref="J16:J17"/>
    <mergeCell ref="Q16:Q17"/>
    <mergeCell ref="B14:S14"/>
    <mergeCell ref="B8:S8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10:D10"/>
    <mergeCell ref="E9:F10"/>
    <mergeCell ref="E13:F13"/>
    <mergeCell ref="G13:H13"/>
    <mergeCell ref="I13:J13"/>
    <mergeCell ref="M13:N13"/>
    <mergeCell ref="M9:N10"/>
    <mergeCell ref="M11:N11"/>
    <mergeCell ref="E31:F31"/>
    <mergeCell ref="G31:H31"/>
    <mergeCell ref="M31:N31"/>
    <mergeCell ref="M25:N25"/>
    <mergeCell ref="O31:P31"/>
    <mergeCell ref="Q31:S31"/>
    <mergeCell ref="B33:S33"/>
    <mergeCell ref="B31:D31"/>
    <mergeCell ref="B34:J34"/>
    <mergeCell ref="K34:S34"/>
    <mergeCell ref="Q13:S13"/>
    <mergeCell ref="B12:N12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S22:S23"/>
    <mergeCell ref="S16:S17"/>
    <mergeCell ref="L16:L17"/>
    <mergeCell ref="B13:D13"/>
    <mergeCell ref="B1:C3"/>
    <mergeCell ref="B5:C5"/>
    <mergeCell ref="D5:P5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35433070866141736" bottom="0.35433070866141736" header="0.11811023622047245" footer="0.11811023622047245"/>
  <pageSetup paperSize="9" scale="63" orientation="landscape" r:id="rId1"/>
  <headerFooter>
    <oddFooter xml:space="preserve">&amp;LŠFRB_ŽIADOSŤ O POSKYTNUTIE PODPORY_PO-OBEC-TV kúpa_01_2018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2018-02-09T07:27:36Z</cp:lastPrinted>
  <dcterms:created xsi:type="dcterms:W3CDTF">2017-10-12T13:12:35Z</dcterms:created>
  <dcterms:modified xsi:type="dcterms:W3CDTF">2018-02-09T07:28:54Z</dcterms:modified>
</cp:coreProperties>
</file>