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activeTab="0"/>
  </bookViews>
  <sheets>
    <sheet name="tabulka" sheetId="1" r:id="rId1"/>
  </sheets>
  <definedNames>
    <definedName name="_xlnm.Print_Area" localSheetId="0">'tabulka'!$B$1:$Q$40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<sst xmlns="http://schemas.openxmlformats.org/spreadsheetml/2006/main" count="75" uniqueCount="65">
  <si>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</si>
  <si>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</si>
  <si>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</si>
  <si>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</si>
  <si>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</si>
  <si>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</si>
  <si>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</si>
  <si>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</si>
  <si>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</si>
  <si>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</si>
  <si>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</si>
  <si>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</si>
  <si>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</si>
  <si>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</si>
  <si>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</si>
  <si>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</si>
  <si>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</si>
  <si>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</si>
  <si>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</si>
  <si>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</si>
  <si>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</si>
  <si>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</si>
  <si>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</si>
  <si>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(nanižšia z hodnôt A/B/C)</t>
    </r>
  </si>
  <si>
    <t>Spolu (pomocný výpočet)</t>
  </si>
  <si>
    <t>14 000€/ks</t>
  </si>
  <si>
    <t>Čistiareň odpadových vôd (ČOV)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</si>
  <si>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</si>
  <si>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</si>
  <si>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</si>
  <si>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</si>
  <si>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theme="1"/>
        <rFont val="Calibri"/>
        <family val="2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</si>
  <si>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scheme val="minor"/>
      </rPr>
      <t xml:space="preserve"> z ON/OC</t>
    </r>
  </si>
  <si>
    <t>Celková požadovaná výška dotácie</t>
  </si>
  <si>
    <t>- bez zaokrúhlenia</t>
  </si>
  <si>
    <t>Celkové vlastné zdroje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</si>
  <si>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</si>
  <si>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</si>
  <si>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</si>
  <si>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</si>
  <si>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</si>
  <si>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</si>
  <si>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t>Požadovaná výška úveru</t>
  </si>
  <si>
    <t>1 ČOV</t>
  </si>
  <si>
    <t>2 ČOV</t>
  </si>
  <si>
    <t>3 ČOV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</si>
  <si>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A/B)</t>
    </r>
  </si>
  <si>
    <r>
      <rPr>
        <i/>
        <sz val="10"/>
        <color rgb="FF000000"/>
        <rFont val="Calibri"/>
        <family val="2"/>
        <scheme val="minor"/>
      </rPr>
      <t>Tlačivo platí pre rok</t>
    </r>
    <r>
      <rPr>
        <i/>
        <sz val="9"/>
        <color rgb="FF000000"/>
        <rFont val="Calibri"/>
        <family val="2"/>
        <scheme val="minor"/>
      </rPr>
      <t xml:space="preserve">     </t>
    </r>
    <r>
      <rPr>
        <b/>
        <sz val="16"/>
        <color rgb="FF000000"/>
        <rFont val="Calibri"/>
        <family val="2"/>
        <scheme val="minor"/>
      </rPr>
      <t>2021</t>
    </r>
  </si>
  <si>
    <t>Pomôcka pre určenie výšky úveru zo Štátneho fondu rozvoja bývania na obstaranie technickej vybavenosti pre zariadenia sociálnych služieb, ubytovacie domy</t>
  </si>
  <si>
    <t>1 900 €/OM,UB</t>
  </si>
  <si>
    <t>Možný úver podľa podielu z ON</t>
  </si>
  <si>
    <t>75 % z ON</t>
  </si>
  <si>
    <t>75 % z ON (1 ks)</t>
  </si>
  <si>
    <t>Kontrola: maximálna výška úveru podľa počtu bytov (12 000 €/OM, UB</t>
  </si>
  <si>
    <t xml:space="preserve">- po zaokrúhlení na celé desiatky eur nadol </t>
  </si>
  <si>
    <t>Počet obytných miestností ZSS  /OM/
Počet ubytovacích buniek UD /UB/</t>
  </si>
  <si>
    <t xml:space="preserve">Počet obytných miestností ZSS /OM/, ubytovacích buniek UD /UB/, ku ktorým patria odstavné plochy </t>
  </si>
  <si>
    <t>Možný úver podľa počtu OM, UB</t>
  </si>
  <si>
    <t xml:space="preserve">Overenie: súčet vlastných zdrojov a požadovanej výšky úveru = obstarávací náklad/ oprávnené náklady </t>
  </si>
  <si>
    <t>1300 €/OM,UB</t>
  </si>
  <si>
    <t>1800 €/OM,UB</t>
  </si>
  <si>
    <t>1900 €/OM,UB</t>
  </si>
  <si>
    <t>20000 €/ks</t>
  </si>
  <si>
    <t>Celkový obstarávací náklad</t>
  </si>
  <si>
    <t>Obstarávací náklad /ON/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</si>
</sst>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7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ck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/>
      <protection/>
    </xf>
    <xf numFmtId="164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 applyProtection="1">
      <alignment horizontal="center"/>
      <protection/>
    </xf>
    <xf numFmtId="0" fontId="19" fillId="0" borderId="6" xfId="0" applyFont="1" applyFill="1" applyBorder="1" applyAlignment="1">
      <alignment vertical="center" wrapText="1"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Protection="1">
      <protection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23" fillId="0" borderId="7" xfId="0" applyFont="1" applyBorder="1" applyAlignment="1" applyProtection="1">
      <alignment horizontal="center" vertical="center"/>
      <protection/>
    </xf>
    <xf numFmtId="0" fontId="23" fillId="0" borderId="3" xfId="0" applyFont="1" applyBorder="1" applyAlignment="1" applyProtection="1">
      <alignment horizontal="center" vertical="center"/>
      <protection/>
    </xf>
    <xf numFmtId="164" fontId="24" fillId="0" borderId="7" xfId="0" applyNumberFormat="1" applyFont="1" applyBorder="1" applyAlignment="1" applyProtection="1">
      <alignment horizontal="center" vertical="center"/>
      <protection/>
    </xf>
    <xf numFmtId="164" fontId="24" fillId="0" borderId="3" xfId="0" applyNumberFormat="1" applyFont="1" applyBorder="1" applyAlignment="1" applyProtection="1">
      <alignment horizontal="center" vertical="center"/>
      <protection/>
    </xf>
    <xf numFmtId="49" fontId="0" fillId="4" borderId="13" xfId="0" applyNumberFormat="1" applyFont="1" applyFill="1" applyBorder="1" applyAlignment="1" applyProtection="1">
      <alignment horizontal="left" vertical="center" wrapText="1"/>
      <protection/>
    </xf>
    <xf numFmtId="49" fontId="0" fillId="4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horizontal="center" vertical="center"/>
      <protection/>
    </xf>
    <xf numFmtId="164" fontId="5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5" borderId="12" xfId="0" applyNumberFormat="1" applyFont="1" applyFill="1" applyBorder="1" applyAlignment="1" applyProtection="1">
      <alignment horizontal="center" vertical="center" wrapText="1"/>
      <protection/>
    </xf>
    <xf numFmtId="164" fontId="0" fillId="6" borderId="3" xfId="0" applyNumberFormat="1" applyFont="1" applyFill="1" applyBorder="1" applyAlignment="1" applyProtection="1">
      <alignment horizontal="center" vertical="center" wrapText="1"/>
      <protection/>
    </xf>
    <xf numFmtId="164" fontId="0" fillId="6" borderId="12" xfId="0" applyNumberFormat="1" applyFont="1" applyFill="1" applyBorder="1" applyAlignment="1" applyProtection="1">
      <alignment horizontal="center" vertical="center" wrapText="1"/>
      <protection/>
    </xf>
    <xf numFmtId="164" fontId="5" fillId="6" borderId="3" xfId="0" applyNumberFormat="1" applyFont="1" applyFill="1" applyBorder="1" applyAlignment="1" applyProtection="1">
      <alignment horizontal="center" vertical="center" wrapText="1"/>
      <protection/>
    </xf>
    <xf numFmtId="164" fontId="5" fillId="6" borderId="12" xfId="0" applyNumberFormat="1" applyFont="1" applyFill="1" applyBorder="1" applyAlignment="1" applyProtection="1">
      <alignment horizontal="center" vertical="center" wrapText="1"/>
      <protection/>
    </xf>
    <xf numFmtId="164" fontId="0" fillId="4" borderId="3" xfId="0" applyNumberFormat="1" applyFont="1" applyFill="1" applyBorder="1" applyAlignment="1" applyProtection="1">
      <alignment horizontal="center" vertical="center" wrapText="1"/>
      <protection/>
    </xf>
    <xf numFmtId="164" fontId="0" fillId="4" borderId="12" xfId="0" applyNumberFormat="1" applyFont="1" applyFill="1" applyBorder="1" applyAlignment="1" applyProtection="1">
      <alignment horizontal="center" vertical="center" wrapText="1"/>
      <protection/>
    </xf>
    <xf numFmtId="164" fontId="0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8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49" fontId="2" fillId="0" borderId="5" xfId="0" applyNumberFormat="1" applyFont="1" applyBorder="1" applyAlignment="1" applyProtection="1">
      <alignment horizontal="left" vertical="center" wrapText="1"/>
      <protection/>
    </xf>
    <xf numFmtId="164" fontId="0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22" xfId="0" applyNumberFormat="1" applyFont="1" applyBorder="1" applyAlignment="1" applyProtection="1">
      <alignment horizontal="center" vertical="center" wrapText="1"/>
      <protection/>
    </xf>
    <xf numFmtId="164" fontId="0" fillId="3" borderId="23" xfId="0" applyNumberFormat="1" applyFill="1" applyBorder="1" applyAlignment="1" applyProtection="1">
      <alignment horizontal="center" vertical="center"/>
      <protection locked="0"/>
    </xf>
    <xf numFmtId="164" fontId="0" fillId="3" borderId="24" xfId="0" applyNumberForma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/>
    </xf>
    <xf numFmtId="0" fontId="18" fillId="7" borderId="25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49" fontId="0" fillId="0" borderId="29" xfId="0" applyNumberFormat="1" applyFont="1" applyBorder="1" applyAlignment="1" applyProtection="1">
      <alignment horizontal="left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/>
      <protection/>
    </xf>
    <xf numFmtId="49" fontId="0" fillId="0" borderId="16" xfId="0" applyNumberFormat="1" applyFont="1" applyBorder="1" applyAlignment="1" applyProtection="1">
      <alignment horizontal="left" vertical="center" wrapText="1"/>
      <protection/>
    </xf>
    <xf numFmtId="16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3" borderId="31" xfId="0" applyFont="1" applyFill="1" applyBorder="1" applyAlignment="1" applyProtection="1">
      <alignment horizontal="left" vertical="center"/>
      <protection locked="0"/>
    </xf>
    <xf numFmtId="0" fontId="0" fillId="3" borderId="32" xfId="0" applyFont="1" applyFill="1" applyBorder="1" applyAlignment="1" applyProtection="1">
      <alignment horizontal="left" vertical="center"/>
      <protection locked="0"/>
    </xf>
    <xf numFmtId="0" fontId="22" fillId="2" borderId="33" xfId="0" applyFont="1" applyFill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2" borderId="36" xfId="0" applyFont="1" applyFill="1" applyBorder="1" applyAlignment="1" applyProtection="1">
      <alignment horizontal="center" vertical="center" wrapText="1"/>
      <protection/>
    </xf>
    <xf numFmtId="0" fontId="21" fillId="3" borderId="37" xfId="0" applyFont="1" applyFill="1" applyBorder="1" applyAlignment="1" applyProtection="1">
      <alignment horizontal="center" vertical="center"/>
      <protection locked="0"/>
    </xf>
    <xf numFmtId="0" fontId="21" fillId="3" borderId="38" xfId="0" applyFont="1" applyFill="1" applyBorder="1" applyAlignment="1" applyProtection="1">
      <alignment horizontal="center" vertical="center"/>
      <protection locked="0"/>
    </xf>
    <xf numFmtId="49" fontId="5" fillId="8" borderId="2" xfId="0" applyNumberFormat="1" applyFont="1" applyFill="1" applyBorder="1" applyAlignment="1" applyProtection="1">
      <alignment horizontal="left" vertical="center" wrapText="1"/>
      <protection/>
    </xf>
    <xf numFmtId="49" fontId="5" fillId="8" borderId="39" xfId="0" applyNumberFormat="1" applyFont="1" applyFill="1" applyBorder="1" applyAlignment="1" applyProtection="1">
      <alignment horizontal="left" vertical="center" wrapText="1"/>
      <protection/>
    </xf>
    <xf numFmtId="49" fontId="5" fillId="8" borderId="1" xfId="0" applyNumberFormat="1" applyFont="1" applyFill="1" applyBorder="1" applyAlignment="1" applyProtection="1">
      <alignment horizontal="left" vertical="center" wrapText="1"/>
      <protection/>
    </xf>
    <xf numFmtId="164" fontId="5" fillId="8" borderId="3" xfId="0" applyNumberFormat="1" applyFont="1" applyFill="1" applyBorder="1" applyAlignment="1" applyProtection="1">
      <alignment horizontal="center" vertical="center" wrapText="1"/>
      <protection/>
    </xf>
    <xf numFmtId="164" fontId="5" fillId="8" borderId="12" xfId="0" applyNumberFormat="1" applyFont="1" applyFill="1" applyBorder="1" applyAlignment="1" applyProtection="1">
      <alignment horizontal="center" vertical="center" wrapText="1"/>
      <protection/>
    </xf>
    <xf numFmtId="49" fontId="5" fillId="6" borderId="13" xfId="0" applyNumberFormat="1" applyFont="1" applyFill="1" applyBorder="1" applyAlignment="1" applyProtection="1">
      <alignment horizontal="left" vertical="center" wrapText="1"/>
      <protection/>
    </xf>
    <xf numFmtId="49" fontId="5" fillId="6" borderId="0" xfId="0" applyNumberFormat="1" applyFont="1" applyFill="1" applyBorder="1" applyAlignment="1" applyProtection="1">
      <alignment horizontal="left" vertical="center" wrapText="1"/>
      <protection/>
    </xf>
    <xf numFmtId="49" fontId="5" fillId="6" borderId="4" xfId="0" applyNumberFormat="1" applyFont="1" applyFill="1" applyBorder="1" applyAlignment="1" applyProtection="1">
      <alignment horizontal="left" vertical="center" wrapText="1"/>
      <protection/>
    </xf>
    <xf numFmtId="49" fontId="5" fillId="6" borderId="40" xfId="0" applyNumberFormat="1" applyFont="1" applyFill="1" applyBorder="1" applyAlignment="1" applyProtection="1">
      <alignment horizontal="left" vertical="center" wrapText="1"/>
      <protection/>
    </xf>
    <xf numFmtId="49" fontId="5" fillId="5" borderId="41" xfId="0" applyNumberFormat="1" applyFont="1" applyFill="1" applyBorder="1" applyAlignment="1" applyProtection="1">
      <alignment horizontal="left" vertical="center" wrapText="1"/>
      <protection/>
    </xf>
    <xf numFmtId="49" fontId="5" fillId="5" borderId="42" xfId="0" applyNumberFormat="1" applyFont="1" applyFill="1" applyBorder="1" applyAlignment="1" applyProtection="1">
      <alignment horizontal="left" vertical="center" wrapText="1"/>
      <protection/>
    </xf>
    <xf numFmtId="49" fontId="5" fillId="5" borderId="4" xfId="0" applyNumberFormat="1" applyFont="1" applyFill="1" applyBorder="1" applyAlignment="1" applyProtection="1">
      <alignment horizontal="left" vertical="center" wrapText="1"/>
      <protection/>
    </xf>
    <xf numFmtId="49" fontId="5" fillId="5" borderId="40" xfId="0" applyNumberFormat="1" applyFont="1" applyFill="1" applyBorder="1" applyAlignment="1" applyProtection="1">
      <alignment horizontal="left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 wrapText="1"/>
      <protection/>
    </xf>
    <xf numFmtId="49" fontId="2" fillId="6" borderId="40" xfId="0" applyNumberFormat="1" applyFont="1" applyFill="1" applyBorder="1" applyAlignment="1" applyProtection="1">
      <alignment horizontal="left" vertical="center" wrapText="1"/>
      <protection/>
    </xf>
    <xf numFmtId="49" fontId="2" fillId="6" borderId="7" xfId="0" applyNumberFormat="1" applyFont="1" applyFill="1" applyBorder="1" applyAlignment="1" applyProtection="1">
      <alignment horizontal="left" vertical="center" wrapText="1"/>
      <protection/>
    </xf>
    <xf numFmtId="49" fontId="0" fillId="5" borderId="42" xfId="0" applyNumberFormat="1" applyFont="1" applyFill="1" applyBorder="1" applyAlignment="1" applyProtection="1">
      <alignment horizontal="left" vertical="center" wrapText="1"/>
      <protection/>
    </xf>
    <xf numFmtId="49" fontId="0" fillId="5" borderId="43" xfId="0" applyNumberFormat="1" applyFont="1" applyFill="1" applyBorder="1" applyAlignment="1" applyProtection="1">
      <alignment horizontal="left" vertical="center" wrapText="1"/>
      <protection/>
    </xf>
    <xf numFmtId="49" fontId="2" fillId="5" borderId="40" xfId="0" applyNumberFormat="1" applyFont="1" applyFill="1" applyBorder="1" applyAlignment="1" applyProtection="1">
      <alignment horizontal="left" vertical="center" wrapText="1"/>
      <protection/>
    </xf>
    <xf numFmtId="49" fontId="2" fillId="5" borderId="7" xfId="0" applyNumberFormat="1" applyFont="1" applyFill="1" applyBorder="1" applyAlignment="1" applyProtection="1">
      <alignment horizontal="left" vertical="center" wrapText="1"/>
      <protection/>
    </xf>
    <xf numFmtId="164" fontId="10" fillId="0" borderId="43" xfId="0" applyNumberFormat="1" applyFont="1" applyBorder="1" applyAlignment="1" applyProtection="1">
      <alignment horizontal="center" vertical="center"/>
      <protection/>
    </xf>
    <xf numFmtId="164" fontId="10" fillId="0" borderId="7" xfId="0" applyNumberFormat="1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164" fontId="6" fillId="0" borderId="16" xfId="0" applyNumberFormat="1" applyFont="1" applyFill="1" applyBorder="1" applyAlignment="1" applyProtection="1">
      <alignment horizontal="center" vertical="center"/>
      <protection/>
    </xf>
    <xf numFmtId="0" fontId="2" fillId="2" borderId="47" xfId="0" applyFont="1" applyFill="1" applyBorder="1" applyAlignment="1" applyProtection="1">
      <alignment horizontal="center" vertical="center" wrapText="1"/>
      <protection/>
    </xf>
    <xf numFmtId="0" fontId="2" fillId="2" borderId="48" xfId="0" applyFont="1" applyFill="1" applyBorder="1" applyAlignment="1" applyProtection="1">
      <alignment horizontal="center" vertical="center" wrapText="1"/>
      <protection/>
    </xf>
    <xf numFmtId="0" fontId="2" fillId="2" borderId="4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left" vertical="center"/>
      <protection/>
    </xf>
    <xf numFmtId="0" fontId="2" fillId="2" borderId="47" xfId="0" applyFont="1" applyFill="1" applyBorder="1" applyAlignment="1" applyProtection="1">
      <alignment horizontal="left" vertical="center"/>
      <protection/>
    </xf>
    <xf numFmtId="0" fontId="2" fillId="2" borderId="48" xfId="0" applyFont="1" applyFill="1" applyBorder="1" applyAlignment="1" applyProtection="1">
      <alignment horizontal="left" vertical="center"/>
      <protection/>
    </xf>
    <xf numFmtId="0" fontId="2" fillId="2" borderId="49" xfId="0" applyFont="1" applyFill="1" applyBorder="1" applyAlignment="1" applyProtection="1">
      <alignment horizontal="center" vertical="center" wrapText="1"/>
      <protection/>
    </xf>
    <xf numFmtId="0" fontId="0" fillId="2" borderId="50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2" borderId="4" xfId="0" applyFill="1" applyBorder="1" applyAlignment="1" applyProtection="1">
      <alignment horizontal="left" vertical="center"/>
      <protection/>
    </xf>
    <xf numFmtId="0" fontId="0" fillId="2" borderId="40" xfId="0" applyFill="1" applyBorder="1" applyAlignment="1" applyProtection="1">
      <alignment horizontal="left" vertical="center"/>
      <protection/>
    </xf>
    <xf numFmtId="0" fontId="0" fillId="2" borderId="7" xfId="0" applyFill="1" applyBorder="1" applyAlignment="1" applyProtection="1">
      <alignment horizontal="left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51" xfId="0" applyFont="1" applyFill="1" applyBorder="1" applyAlignment="1" applyProtection="1">
      <alignment horizontal="left" vertical="center"/>
      <protection/>
    </xf>
    <xf numFmtId="0" fontId="0" fillId="2" borderId="32" xfId="0" applyFont="1" applyFill="1" applyBorder="1" applyAlignment="1" applyProtection="1">
      <alignment horizontal="left" vertical="center"/>
      <protection/>
    </xf>
    <xf numFmtId="0" fontId="0" fillId="2" borderId="29" xfId="0" applyFont="1" applyFill="1" applyBorder="1" applyAlignment="1" applyProtection="1">
      <alignment horizontal="left" vertical="center"/>
      <protection/>
    </xf>
    <xf numFmtId="0" fontId="0" fillId="2" borderId="15" xfId="0" applyFont="1" applyFill="1" applyBorder="1" applyAlignment="1" applyProtection="1">
      <alignment horizontal="left" vertical="center"/>
      <protection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/>
    </xf>
    <xf numFmtId="0" fontId="2" fillId="9" borderId="51" xfId="0" applyFont="1" applyFill="1" applyBorder="1" applyAlignment="1" applyProtection="1">
      <alignment horizontal="center" vertical="center"/>
      <protection/>
    </xf>
    <xf numFmtId="0" fontId="2" fillId="9" borderId="32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164" fontId="6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64" fontId="0" fillId="0" borderId="43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left" vertical="center"/>
      <protection/>
    </xf>
    <xf numFmtId="0" fontId="2" fillId="8" borderId="3" xfId="0" applyFont="1" applyFill="1" applyBorder="1" applyAlignment="1" applyProtection="1">
      <alignment horizontal="left" vertical="center"/>
      <protection/>
    </xf>
    <xf numFmtId="0" fontId="2" fillId="9" borderId="10" xfId="0" applyFont="1" applyFill="1" applyBorder="1" applyAlignment="1" applyProtection="1">
      <alignment horizontal="left" vertical="center"/>
      <protection/>
    </xf>
    <xf numFmtId="0" fontId="2" fillId="9" borderId="3" xfId="0" applyFont="1" applyFill="1" applyBorder="1" applyAlignment="1" applyProtection="1">
      <alignment horizontal="left" vertical="center"/>
      <protection/>
    </xf>
    <xf numFmtId="0" fontId="2" fillId="4" borderId="10" xfId="0" applyFont="1" applyFill="1" applyBorder="1" applyAlignment="1" applyProtection="1">
      <alignment horizontal="left" vertical="center"/>
      <protection/>
    </xf>
    <xf numFmtId="0" fontId="2" fillId="4" borderId="3" xfId="0" applyFont="1" applyFill="1" applyBorder="1" applyAlignment="1" applyProtection="1">
      <alignment horizontal="left" vertical="center"/>
      <protection/>
    </xf>
    <xf numFmtId="164" fontId="0" fillId="3" borderId="50" xfId="0" applyNumberFormat="1" applyFill="1" applyBorder="1" applyAlignment="1" applyProtection="1">
      <alignment horizontal="center" vertical="center"/>
      <protection locked="0"/>
    </xf>
    <xf numFmtId="164" fontId="0" fillId="3" borderId="39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2" fillId="3" borderId="50" xfId="0" applyNumberFormat="1" applyFont="1" applyFill="1" applyBorder="1" applyAlignment="1" applyProtection="1">
      <alignment horizontal="center" vertical="center"/>
      <protection locked="0"/>
    </xf>
    <xf numFmtId="164" fontId="2" fillId="3" borderId="39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54" xfId="0" applyNumberFormat="1" applyFill="1" applyBorder="1" applyAlignment="1" applyProtection="1">
      <alignment horizontal="center" vertical="center"/>
      <protection locked="0"/>
    </xf>
    <xf numFmtId="164" fontId="2" fillId="3" borderId="54" xfId="0" applyNumberFormat="1" applyFont="1" applyFill="1" applyBorder="1" applyAlignment="1" applyProtection="1">
      <alignment horizontal="center" vertical="center"/>
      <protection locked="0"/>
    </xf>
    <xf numFmtId="164" fontId="0" fillId="0" borderId="30" xfId="0" applyNumberFormat="1" applyFont="1" applyFill="1" applyBorder="1" applyAlignment="1" applyProtection="1">
      <alignment horizontal="center" vertical="center"/>
      <protection/>
    </xf>
    <xf numFmtId="0" fontId="2" fillId="2" borderId="55" xfId="0" applyFont="1" applyFill="1" applyBorder="1" applyAlignment="1" applyProtection="1">
      <alignment horizontal="center" vertical="center" wrapText="1"/>
      <protection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30" xfId="0" applyNumberFormat="1" applyFill="1" applyBorder="1" applyAlignment="1" applyProtection="1">
      <alignment horizontal="center" vertical="center"/>
      <protection locked="0"/>
    </xf>
    <xf numFmtId="164" fontId="24" fillId="0" borderId="50" xfId="0" applyNumberFormat="1" applyFont="1" applyBorder="1" applyAlignment="1" applyProtection="1">
      <alignment horizontal="center" vertical="center"/>
      <protection/>
    </xf>
    <xf numFmtId="164" fontId="24" fillId="0" borderId="54" xfId="0" applyNumberFormat="1" applyFont="1" applyBorder="1" applyAlignment="1" applyProtection="1">
      <alignment horizontal="center" vertical="center"/>
      <protection/>
    </xf>
    <xf numFmtId="164" fontId="6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5" fillId="4" borderId="51" xfId="0" applyFont="1" applyFill="1" applyBorder="1" applyAlignment="1" applyProtection="1">
      <alignment horizontal="center" vertical="center"/>
      <protection/>
    </xf>
    <xf numFmtId="0" fontId="5" fillId="4" borderId="32" xfId="0" applyFont="1" applyFill="1" applyBorder="1" applyAlignment="1" applyProtection="1">
      <alignment horizontal="center" vertical="center"/>
      <protection/>
    </xf>
    <xf numFmtId="0" fontId="5" fillId="4" borderId="5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5</xdr:col>
      <xdr:colOff>180975</xdr:colOff>
      <xdr:row>2</xdr:row>
      <xdr:rowOff>228600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8"/>
        <a:stretch>
          <a:fillRect/>
        </a:stretch>
      </xdr:blipFill>
      <xdr:spPr>
        <a:xfrm>
          <a:off x="1800225" y="0"/>
          <a:ext cx="16287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tabSelected="1" view="pageLayout" workbookViewId="0" topLeftCell="A29">
      <selection activeCell="E6" sqref="E6:N6"/>
    </sheetView>
  </sheetViews>
  <sheetFormatPr defaultColWidth="0.9921875" defaultRowHeight="15"/>
  <cols>
    <col min="1" max="1" width="0.5625" style="9" customWidth="1"/>
    <col min="2" max="2" width="3.421875" style="9" customWidth="1"/>
    <col min="3" max="3" width="22.421875" style="9" customWidth="1"/>
    <col min="4" max="4" width="11.7109375" style="9" customWidth="1"/>
    <col min="5" max="5" width="10.57421875" style="9" customWidth="1"/>
    <col min="6" max="6" width="17.7109375" style="9" customWidth="1"/>
    <col min="7" max="7" width="10.57421875" style="9" customWidth="1"/>
    <col min="8" max="8" width="17.7109375" style="9" customWidth="1"/>
    <col min="9" max="9" width="10.00390625" style="9" customWidth="1"/>
    <col min="10" max="10" width="14.7109375" style="9" customWidth="1"/>
    <col min="11" max="12" width="12.7109375" style="9" customWidth="1"/>
    <col min="13" max="13" width="10.57421875" style="9" customWidth="1"/>
    <col min="14" max="14" width="17.7109375" style="9" customWidth="1"/>
    <col min="15" max="15" width="10.57421875" style="9" customWidth="1"/>
    <col min="16" max="16" width="17.7109375" style="9" customWidth="1"/>
    <col min="17" max="17" width="10.00390625" style="9" customWidth="1"/>
    <col min="18" max="16384" width="0.9921875" style="9" customWidth="1"/>
  </cols>
  <sheetData>
    <row r="1" spans="2:17" ht="23.1" customHeight="1" thickBot="1" thickTop="1">
      <c r="B1" s="54" t="s">
        <v>47</v>
      </c>
      <c r="C1" s="55"/>
      <c r="D1" s="13"/>
      <c r="P1" s="11" t="s">
        <v>41</v>
      </c>
      <c r="Q1" s="21">
        <v>15</v>
      </c>
    </row>
    <row r="2" spans="2:15" ht="6" customHeight="1" thickBot="1">
      <c r="B2" s="56"/>
      <c r="C2" s="57"/>
      <c r="D2" s="13"/>
      <c r="H2" s="12"/>
      <c r="O2" s="10"/>
    </row>
    <row r="3" spans="2:17" ht="23.1" customHeight="1" thickBot="1">
      <c r="B3" s="58"/>
      <c r="C3" s="59"/>
      <c r="D3" s="13"/>
      <c r="P3" s="11" t="s">
        <v>40</v>
      </c>
      <c r="Q3" s="19"/>
    </row>
    <row r="4" ht="6" customHeight="1" thickTop="1">
      <c r="P4" s="10"/>
    </row>
    <row r="5" spans="2:17" ht="28.5" customHeight="1" thickBot="1">
      <c r="B5" s="53" t="s">
        <v>48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2:17" ht="24.95" customHeight="1">
      <c r="B6" s="126" t="s">
        <v>28</v>
      </c>
      <c r="C6" s="127"/>
      <c r="D6" s="127"/>
      <c r="E6" s="66"/>
      <c r="F6" s="67"/>
      <c r="G6" s="67"/>
      <c r="H6" s="67"/>
      <c r="I6" s="67"/>
      <c r="J6" s="67"/>
      <c r="K6" s="67"/>
      <c r="L6" s="67"/>
      <c r="M6" s="67"/>
      <c r="N6" s="67"/>
      <c r="O6" s="68" t="s">
        <v>55</v>
      </c>
      <c r="P6" s="69"/>
      <c r="Q6" s="72"/>
    </row>
    <row r="7" spans="2:17" ht="24.95" customHeight="1" thickBot="1">
      <c r="B7" s="128" t="s">
        <v>27</v>
      </c>
      <c r="C7" s="129"/>
      <c r="D7" s="129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70"/>
      <c r="P7" s="71"/>
      <c r="Q7" s="73"/>
    </row>
    <row r="8" spans="2:17" ht="8.1" customHeight="1" thickBot="1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17" ht="31.5" customHeight="1">
      <c r="B9" s="116" t="s">
        <v>0</v>
      </c>
      <c r="C9" s="117"/>
      <c r="D9" s="118"/>
      <c r="E9" s="110" t="s">
        <v>19</v>
      </c>
      <c r="F9" s="111"/>
      <c r="G9" s="119" t="s">
        <v>20</v>
      </c>
      <c r="H9" s="111"/>
      <c r="I9" s="119" t="s">
        <v>26</v>
      </c>
      <c r="J9" s="110"/>
      <c r="K9" s="110"/>
      <c r="L9" s="111"/>
      <c r="M9" s="110" t="s">
        <v>22</v>
      </c>
      <c r="N9" s="111"/>
      <c r="O9" s="119" t="s">
        <v>21</v>
      </c>
      <c r="P9" s="110"/>
      <c r="Q9" s="69"/>
    </row>
    <row r="10" spans="2:17" ht="15">
      <c r="B10" s="122" t="s">
        <v>1</v>
      </c>
      <c r="C10" s="123"/>
      <c r="D10" s="124"/>
      <c r="E10" s="112"/>
      <c r="F10" s="113"/>
      <c r="G10" s="132"/>
      <c r="H10" s="113"/>
      <c r="I10" s="120" t="s">
        <v>43</v>
      </c>
      <c r="J10" s="121"/>
      <c r="K10" s="8" t="s">
        <v>44</v>
      </c>
      <c r="L10" s="8" t="s">
        <v>45</v>
      </c>
      <c r="M10" s="112"/>
      <c r="N10" s="113"/>
      <c r="O10" s="132"/>
      <c r="P10" s="112"/>
      <c r="Q10" s="159"/>
    </row>
    <row r="11" spans="2:17" ht="24.95" customHeight="1">
      <c r="B11" s="170" t="s">
        <v>56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60"/>
      <c r="P11" s="161"/>
      <c r="Q11" s="162"/>
    </row>
    <row r="12" spans="2:17" ht="24.95" customHeight="1" thickBot="1">
      <c r="B12" s="96" t="s">
        <v>64</v>
      </c>
      <c r="C12" s="97"/>
      <c r="D12" s="98"/>
      <c r="E12" s="99"/>
      <c r="F12" s="99"/>
      <c r="G12" s="51"/>
      <c r="H12" s="52"/>
      <c r="I12" s="99"/>
      <c r="J12" s="99"/>
      <c r="K12" s="15"/>
      <c r="L12" s="16"/>
      <c r="M12" s="51"/>
      <c r="N12" s="52"/>
      <c r="O12" s="163"/>
      <c r="P12" s="164"/>
      <c r="Q12" s="165"/>
    </row>
    <row r="13" spans="2:17" ht="6.75" customHeight="1" thickBot="1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2:17" ht="0.75" customHeight="1" hidden="1" thickBot="1">
      <c r="B14" s="133" t="s">
        <v>39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2:17" ht="22.5" customHeight="1" hidden="1" thickBot="1">
      <c r="B15" s="3" t="s">
        <v>2</v>
      </c>
      <c r="C15" s="135" t="s">
        <v>5</v>
      </c>
      <c r="D15" s="136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139" t="s">
        <v>25</v>
      </c>
      <c r="J15" s="141">
        <f>IF(ISNUMBER(I12),14000,0)</f>
        <v>0</v>
      </c>
      <c r="K15" s="94">
        <f>IF(ISNUMBER(K12),14000,0)</f>
        <v>0</v>
      </c>
      <c r="L15" s="94">
        <f>IF(ISNUMBER(L12),14000,0)</f>
        <v>0</v>
      </c>
      <c r="M15" s="4" t="s">
        <v>12</v>
      </c>
      <c r="N15" s="5" t="e">
        <f>42*#REF!</f>
        <v>#REF!</v>
      </c>
      <c r="O15" s="4" t="s">
        <v>12</v>
      </c>
      <c r="P15" s="5" t="e">
        <f>42*#REF!</f>
        <v>#REF!</v>
      </c>
      <c r="Q15" s="169" t="s">
        <v>15</v>
      </c>
    </row>
    <row r="16" spans="2:17" ht="22.5" customHeight="1" hidden="1" thickBot="1">
      <c r="B16" s="6" t="s">
        <v>3</v>
      </c>
      <c r="C16" s="103" t="s">
        <v>6</v>
      </c>
      <c r="D16" s="104"/>
      <c r="E16" s="7" t="s">
        <v>8</v>
      </c>
      <c r="F16" s="14">
        <f>IF(ISBLANK(#REF!),0,596*Q6)</f>
        <v>0</v>
      </c>
      <c r="G16" s="7" t="s">
        <v>10</v>
      </c>
      <c r="H16" s="14">
        <f>IF(ISBLANK(#REF!),0,785*Q6)</f>
        <v>0</v>
      </c>
      <c r="I16" s="140"/>
      <c r="J16" s="142"/>
      <c r="K16" s="95"/>
      <c r="L16" s="95"/>
      <c r="M16" s="7" t="s">
        <v>13</v>
      </c>
      <c r="N16" s="14">
        <f>IF(ISBLANK(#REF!),0,796*Q6)</f>
        <v>0</v>
      </c>
      <c r="O16" s="7" t="s">
        <v>14</v>
      </c>
      <c r="P16" s="14">
        <f>357*O11</f>
        <v>0</v>
      </c>
      <c r="Q16" s="169"/>
    </row>
    <row r="17" spans="2:17" ht="22.5" customHeight="1" hidden="1" thickBot="1">
      <c r="B17" s="3" t="s">
        <v>4</v>
      </c>
      <c r="C17" s="135" t="s">
        <v>30</v>
      </c>
      <c r="D17" s="136"/>
      <c r="E17" s="4" t="s">
        <v>31</v>
      </c>
      <c r="F17" s="5">
        <f>0.7*E12</f>
        <v>0</v>
      </c>
      <c r="G17" s="4" t="s">
        <v>31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31</v>
      </c>
      <c r="N17" s="5">
        <f>0.7*M12</f>
        <v>0</v>
      </c>
      <c r="O17" s="4" t="s">
        <v>31</v>
      </c>
      <c r="P17" s="5">
        <f>0.7*O12</f>
        <v>0</v>
      </c>
      <c r="Q17" s="4" t="s">
        <v>32</v>
      </c>
    </row>
    <row r="18" spans="2:17" ht="30" customHeight="1" hidden="1" thickBot="1">
      <c r="B18" s="105" t="s">
        <v>23</v>
      </c>
      <c r="C18" s="106"/>
      <c r="D18" s="107"/>
      <c r="E18" s="137" t="e">
        <f>MIN(F15:F17)</f>
        <v>#REF!</v>
      </c>
      <c r="F18" s="138"/>
      <c r="G18" s="137" t="e">
        <f>MIN(H15:H17)</f>
        <v>#REF!</v>
      </c>
      <c r="H18" s="138"/>
      <c r="I18" s="115">
        <f>MIN(J15:J17)+MIN(K15:K17)+MIN(L15:L17)</f>
        <v>0</v>
      </c>
      <c r="J18" s="108"/>
      <c r="K18" s="108"/>
      <c r="L18" s="108"/>
      <c r="M18" s="115" t="e">
        <f>MIN(N15:N17)</f>
        <v>#REF!</v>
      </c>
      <c r="N18" s="109"/>
      <c r="O18" s="137" t="e">
        <f>MIN(P15:P17)</f>
        <v>#REF!</v>
      </c>
      <c r="P18" s="138"/>
      <c r="Q18" s="18" t="e">
        <f>MIN(#REF!)</f>
        <v>#REF!</v>
      </c>
    </row>
    <row r="19" spans="2:17" ht="7.5" customHeight="1" hidden="1" thickBo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2:17" ht="23.1" customHeight="1">
      <c r="B20" s="173" t="s">
        <v>29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</row>
    <row r="21" spans="2:17" ht="23.1" customHeight="1">
      <c r="B21" s="17" t="s">
        <v>2</v>
      </c>
      <c r="C21" s="103" t="s">
        <v>57</v>
      </c>
      <c r="D21" s="103"/>
      <c r="E21" s="23" t="s">
        <v>59</v>
      </c>
      <c r="F21" s="24">
        <f>1300*Q6</f>
        <v>0</v>
      </c>
      <c r="G21" s="22" t="s">
        <v>60</v>
      </c>
      <c r="H21" s="24">
        <f>1800*Q6</f>
        <v>0</v>
      </c>
      <c r="I21" s="23" t="s">
        <v>62</v>
      </c>
      <c r="J21" s="25">
        <f>IF(ISNUMBER(I12),20000,0)</f>
        <v>0</v>
      </c>
      <c r="K21" s="25">
        <f>IF(ISNUMBER(K12),20000,0)</f>
        <v>0</v>
      </c>
      <c r="L21" s="25">
        <f>IF(ISNUMBER(L12),20000,0)</f>
        <v>0</v>
      </c>
      <c r="M21" s="22" t="s">
        <v>61</v>
      </c>
      <c r="N21" s="24">
        <f>1900*Q6</f>
        <v>0</v>
      </c>
      <c r="O21" s="22" t="s">
        <v>49</v>
      </c>
      <c r="P21" s="166">
        <f>1900*O11</f>
        <v>0</v>
      </c>
      <c r="Q21" s="167"/>
    </row>
    <row r="22" spans="2:17" ht="23.1" customHeight="1">
      <c r="B22" s="17" t="s">
        <v>3</v>
      </c>
      <c r="C22" s="103" t="s">
        <v>50</v>
      </c>
      <c r="D22" s="104"/>
      <c r="E22" s="22" t="s">
        <v>51</v>
      </c>
      <c r="F22" s="24">
        <f>0.75*E12</f>
        <v>0</v>
      </c>
      <c r="G22" s="22" t="s">
        <v>51</v>
      </c>
      <c r="H22" s="24">
        <f>0.75*G12</f>
        <v>0</v>
      </c>
      <c r="I22" s="23" t="s">
        <v>52</v>
      </c>
      <c r="J22" s="25">
        <f>0.75*I12</f>
        <v>0</v>
      </c>
      <c r="K22" s="25">
        <f>0.75*K12</f>
        <v>0</v>
      </c>
      <c r="L22" s="25">
        <f>0.75*L12</f>
        <v>0</v>
      </c>
      <c r="M22" s="22" t="s">
        <v>51</v>
      </c>
      <c r="N22" s="24">
        <f>0.75*M12</f>
        <v>0</v>
      </c>
      <c r="O22" s="22" t="s">
        <v>51</v>
      </c>
      <c r="P22" s="166">
        <f>0.75*O12</f>
        <v>0</v>
      </c>
      <c r="Q22" s="167"/>
    </row>
    <row r="23" spans="2:17" ht="30" customHeight="1" thickBot="1">
      <c r="B23" s="105" t="s">
        <v>46</v>
      </c>
      <c r="C23" s="106"/>
      <c r="D23" s="107"/>
      <c r="E23" s="108">
        <f>MIN(F21:F22)</f>
        <v>0</v>
      </c>
      <c r="F23" s="109"/>
      <c r="G23" s="108">
        <f>MIN(H21:H22)</f>
        <v>0</v>
      </c>
      <c r="H23" s="109"/>
      <c r="I23" s="115">
        <f>MIN(J21:J22)+MIN(K21:K22)+MIN(L21:L22)</f>
        <v>0</v>
      </c>
      <c r="J23" s="108"/>
      <c r="K23" s="108"/>
      <c r="L23" s="108"/>
      <c r="M23" s="115">
        <f>MIN(N21:N22)</f>
        <v>0</v>
      </c>
      <c r="N23" s="109"/>
      <c r="O23" s="115">
        <f>MIN(P21:P22)</f>
        <v>0</v>
      </c>
      <c r="P23" s="108"/>
      <c r="Q23" s="168"/>
    </row>
    <row r="24" spans="2:17" ht="8.1" customHeight="1" thickBo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2:17" ht="23.1" customHeight="1">
      <c r="B25" s="100" t="s">
        <v>42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</row>
    <row r="26" spans="2:17" ht="22.5" customHeight="1">
      <c r="B26" s="144" t="s">
        <v>16</v>
      </c>
      <c r="C26" s="145"/>
      <c r="D26" s="145"/>
      <c r="E26" s="143"/>
      <c r="F26" s="143"/>
      <c r="G26" s="143"/>
      <c r="H26" s="143"/>
      <c r="I26" s="150"/>
      <c r="J26" s="151"/>
      <c r="K26" s="151"/>
      <c r="L26" s="152"/>
      <c r="M26" s="143"/>
      <c r="N26" s="143"/>
      <c r="O26" s="150"/>
      <c r="P26" s="151"/>
      <c r="Q26" s="156"/>
    </row>
    <row r="27" spans="2:17" ht="22.5" customHeight="1" hidden="1">
      <c r="B27" s="146" t="s">
        <v>18</v>
      </c>
      <c r="C27" s="147"/>
      <c r="D27" s="147"/>
      <c r="E27" s="125"/>
      <c r="F27" s="125"/>
      <c r="G27" s="125"/>
      <c r="H27" s="125"/>
      <c r="I27" s="153"/>
      <c r="J27" s="154"/>
      <c r="K27" s="154"/>
      <c r="L27" s="155"/>
      <c r="M27" s="125"/>
      <c r="N27" s="125"/>
      <c r="O27" s="125"/>
      <c r="P27" s="125"/>
      <c r="Q27" s="20"/>
    </row>
    <row r="28" spans="2:17" ht="23.1" customHeight="1">
      <c r="B28" s="148" t="s">
        <v>17</v>
      </c>
      <c r="C28" s="149"/>
      <c r="D28" s="149"/>
      <c r="E28" s="125"/>
      <c r="F28" s="125"/>
      <c r="G28" s="125"/>
      <c r="H28" s="125"/>
      <c r="I28" s="153"/>
      <c r="J28" s="154"/>
      <c r="K28" s="154"/>
      <c r="L28" s="155"/>
      <c r="M28" s="125"/>
      <c r="N28" s="125"/>
      <c r="O28" s="153"/>
      <c r="P28" s="154"/>
      <c r="Q28" s="157"/>
    </row>
    <row r="29" spans="2:17" ht="23.1" customHeight="1" thickBot="1">
      <c r="B29" s="45" t="s">
        <v>24</v>
      </c>
      <c r="C29" s="46"/>
      <c r="D29" s="46"/>
      <c r="E29" s="114">
        <f>SUM(E26:F28)</f>
        <v>0</v>
      </c>
      <c r="F29" s="114"/>
      <c r="G29" s="114">
        <f>SUM(G26:H28)</f>
        <v>0</v>
      </c>
      <c r="H29" s="114"/>
      <c r="I29" s="28">
        <f>SUM(I26:L28)</f>
        <v>0</v>
      </c>
      <c r="J29" s="29"/>
      <c r="K29" s="29"/>
      <c r="L29" s="30"/>
      <c r="M29" s="114">
        <f aca="true" t="shared" si="0" ref="M29">SUM(M26:N28)</f>
        <v>0</v>
      </c>
      <c r="N29" s="114"/>
      <c r="O29" s="28">
        <f aca="true" t="shared" si="1" ref="O29">SUM(O26:P28)</f>
        <v>0</v>
      </c>
      <c r="P29" s="29"/>
      <c r="Q29" s="158"/>
    </row>
    <row r="30" spans="2:17" ht="8.1" customHeight="1" thickBo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2:17" ht="23.1" customHeight="1" thickBot="1">
      <c r="B31" s="42" t="s">
        <v>38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</row>
    <row r="32" spans="2:17" ht="23.1" customHeight="1">
      <c r="B32" s="47" t="s">
        <v>63</v>
      </c>
      <c r="C32" s="48"/>
      <c r="D32" s="48"/>
      <c r="E32" s="48"/>
      <c r="F32" s="48"/>
      <c r="G32" s="48"/>
      <c r="H32" s="48"/>
      <c r="I32" s="48"/>
      <c r="J32" s="48"/>
      <c r="K32" s="49">
        <f>SUM(E12:Q12)</f>
        <v>0</v>
      </c>
      <c r="L32" s="49"/>
      <c r="M32" s="49"/>
      <c r="N32" s="49"/>
      <c r="O32" s="49"/>
      <c r="P32" s="49"/>
      <c r="Q32" s="50"/>
    </row>
    <row r="33" spans="2:17" ht="22.5" customHeight="1">
      <c r="B33" s="74" t="s">
        <v>35</v>
      </c>
      <c r="C33" s="75"/>
      <c r="D33" s="75"/>
      <c r="E33" s="75"/>
      <c r="F33" s="75"/>
      <c r="G33" s="75"/>
      <c r="H33" s="75"/>
      <c r="I33" s="75"/>
      <c r="J33" s="76"/>
      <c r="K33" s="77">
        <f>SUM(E26:Q26)</f>
        <v>0</v>
      </c>
      <c r="L33" s="77"/>
      <c r="M33" s="77"/>
      <c r="N33" s="77"/>
      <c r="O33" s="77"/>
      <c r="P33" s="77"/>
      <c r="Q33" s="78"/>
    </row>
    <row r="34" spans="2:17" ht="1.5" customHeight="1" hidden="1">
      <c r="B34" s="79" t="s">
        <v>33</v>
      </c>
      <c r="C34" s="80"/>
      <c r="D34" s="80"/>
      <c r="E34" s="87" t="s">
        <v>34</v>
      </c>
      <c r="F34" s="87"/>
      <c r="G34" s="87"/>
      <c r="H34" s="87"/>
      <c r="I34" s="87"/>
      <c r="J34" s="87"/>
      <c r="K34" s="33">
        <f>SUM(E27:Q27)</f>
        <v>0</v>
      </c>
      <c r="L34" s="33"/>
      <c r="M34" s="33"/>
      <c r="N34" s="33"/>
      <c r="O34" s="33"/>
      <c r="P34" s="33"/>
      <c r="Q34" s="34"/>
    </row>
    <row r="35" spans="2:17" ht="22.5" customHeight="1" hidden="1">
      <c r="B35" s="81"/>
      <c r="C35" s="82"/>
      <c r="D35" s="82"/>
      <c r="E35" s="88" t="s">
        <v>37</v>
      </c>
      <c r="F35" s="88"/>
      <c r="G35" s="88"/>
      <c r="H35" s="88"/>
      <c r="I35" s="88"/>
      <c r="J35" s="89"/>
      <c r="K35" s="35">
        <f>ROUNDDOWN(SUM(E27:Q27),-1)</f>
        <v>0</v>
      </c>
      <c r="L35" s="35"/>
      <c r="M35" s="35"/>
      <c r="N35" s="35"/>
      <c r="O35" s="35"/>
      <c r="P35" s="35"/>
      <c r="Q35" s="36"/>
    </row>
    <row r="36" spans="2:17" ht="23.1" customHeight="1">
      <c r="B36" s="26" t="s">
        <v>53</v>
      </c>
      <c r="C36" s="27"/>
      <c r="D36" s="27"/>
      <c r="E36" s="27"/>
      <c r="F36" s="27"/>
      <c r="G36" s="27"/>
      <c r="H36" s="27"/>
      <c r="I36" s="27"/>
      <c r="J36" s="27"/>
      <c r="K36" s="37">
        <f>Q6*12000</f>
        <v>0</v>
      </c>
      <c r="L36" s="37"/>
      <c r="M36" s="37"/>
      <c r="N36" s="37"/>
      <c r="O36" s="37"/>
      <c r="P36" s="37"/>
      <c r="Q36" s="38"/>
    </row>
    <row r="37" spans="2:17" ht="23.1" customHeight="1">
      <c r="B37" s="83" t="s">
        <v>36</v>
      </c>
      <c r="C37" s="84"/>
      <c r="D37" s="84"/>
      <c r="E37" s="90" t="s">
        <v>34</v>
      </c>
      <c r="F37" s="90"/>
      <c r="G37" s="90"/>
      <c r="H37" s="90"/>
      <c r="I37" s="90"/>
      <c r="J37" s="91"/>
      <c r="K37" s="39">
        <f>SUM(E28:Q28)</f>
        <v>0</v>
      </c>
      <c r="L37" s="39"/>
      <c r="M37" s="39"/>
      <c r="N37" s="39"/>
      <c r="O37" s="39"/>
      <c r="P37" s="39"/>
      <c r="Q37" s="40"/>
    </row>
    <row r="38" spans="2:17" ht="23.1" customHeight="1">
      <c r="B38" s="85"/>
      <c r="C38" s="86"/>
      <c r="D38" s="86"/>
      <c r="E38" s="92" t="s">
        <v>54</v>
      </c>
      <c r="F38" s="92"/>
      <c r="G38" s="92"/>
      <c r="H38" s="92"/>
      <c r="I38" s="92"/>
      <c r="J38" s="93"/>
      <c r="K38" s="31">
        <f>MIN(K36,ROUNDDOWN(SUM(E28:Q28),-1))</f>
        <v>0</v>
      </c>
      <c r="L38" s="31"/>
      <c r="M38" s="31"/>
      <c r="N38" s="31"/>
      <c r="O38" s="31"/>
      <c r="P38" s="31"/>
      <c r="Q38" s="32"/>
    </row>
    <row r="39" spans="2:17" ht="23.1" customHeight="1" thickBot="1">
      <c r="B39" s="60" t="s">
        <v>58</v>
      </c>
      <c r="C39" s="61"/>
      <c r="D39" s="61"/>
      <c r="E39" s="61"/>
      <c r="F39" s="61"/>
      <c r="G39" s="61"/>
      <c r="H39" s="61"/>
      <c r="I39" s="61"/>
      <c r="J39" s="62"/>
      <c r="K39" s="63" t="str">
        <f>IF(K32=SUM(K33+K35+K38),"OK",SUM(K33+K35+K38))</f>
        <v>OK</v>
      </c>
      <c r="L39" s="64"/>
      <c r="M39" s="64"/>
      <c r="N39" s="64"/>
      <c r="O39" s="64"/>
      <c r="P39" s="64"/>
      <c r="Q39" s="65"/>
    </row>
    <row r="40" ht="3" customHeight="1"/>
  </sheetData>
  <sheetProtection algorithmName="SHA-512" hashValue="T+OcdrGk0CXgQX545zq0awlYuRjEmhVVd616pxh3L44SP5muth6nSxyBARoW27XW3E3GaakvvTWR+Jp/w6y93Q==" saltValue="HuqsHPt1WyNsTrtHTVTouQ==" spinCount="100000" sheet="1" selectLockedCells="1"/>
  <mergeCells count="99">
    <mergeCell ref="O26:Q26"/>
    <mergeCell ref="O28:Q28"/>
    <mergeCell ref="O29:Q29"/>
    <mergeCell ref="O9:Q10"/>
    <mergeCell ref="O11:Q11"/>
    <mergeCell ref="O12:Q12"/>
    <mergeCell ref="P21:Q21"/>
    <mergeCell ref="P22:Q22"/>
    <mergeCell ref="O23:Q23"/>
    <mergeCell ref="O18:P18"/>
    <mergeCell ref="Q15:Q16"/>
    <mergeCell ref="B13:Q13"/>
    <mergeCell ref="B11:N11"/>
    <mergeCell ref="B19:Q19"/>
    <mergeCell ref="B20:Q20"/>
    <mergeCell ref="C21:D21"/>
    <mergeCell ref="M26:N26"/>
    <mergeCell ref="B26:D26"/>
    <mergeCell ref="B27:D27"/>
    <mergeCell ref="B28:D28"/>
    <mergeCell ref="E26:F26"/>
    <mergeCell ref="E27:F27"/>
    <mergeCell ref="E28:F28"/>
    <mergeCell ref="G27:H27"/>
    <mergeCell ref="G28:H28"/>
    <mergeCell ref="I26:L26"/>
    <mergeCell ref="I27:L27"/>
    <mergeCell ref="I28:L28"/>
    <mergeCell ref="G26:H26"/>
    <mergeCell ref="B6:D6"/>
    <mergeCell ref="B7:D7"/>
    <mergeCell ref="E7:N7"/>
    <mergeCell ref="G9:H10"/>
    <mergeCell ref="M18:N18"/>
    <mergeCell ref="B14:Q14"/>
    <mergeCell ref="C15:D15"/>
    <mergeCell ref="C16:D16"/>
    <mergeCell ref="C17:D17"/>
    <mergeCell ref="I18:L18"/>
    <mergeCell ref="K15:K16"/>
    <mergeCell ref="B18:D18"/>
    <mergeCell ref="E18:F18"/>
    <mergeCell ref="G18:H18"/>
    <mergeCell ref="I15:I16"/>
    <mergeCell ref="J15:J16"/>
    <mergeCell ref="B8:Q8"/>
    <mergeCell ref="M9:N10"/>
    <mergeCell ref="E29:F29"/>
    <mergeCell ref="G29:H29"/>
    <mergeCell ref="M29:N29"/>
    <mergeCell ref="M23:N23"/>
    <mergeCell ref="B9:D9"/>
    <mergeCell ref="I9:L9"/>
    <mergeCell ref="I10:J10"/>
    <mergeCell ref="B10:D10"/>
    <mergeCell ref="E9:F10"/>
    <mergeCell ref="I23:L23"/>
    <mergeCell ref="B24:Q24"/>
    <mergeCell ref="M27:N27"/>
    <mergeCell ref="M28:N28"/>
    <mergeCell ref="O27:P27"/>
    <mergeCell ref="B25:Q25"/>
    <mergeCell ref="C22:D22"/>
    <mergeCell ref="B23:D23"/>
    <mergeCell ref="E23:F23"/>
    <mergeCell ref="G23:H23"/>
    <mergeCell ref="L15:L16"/>
    <mergeCell ref="B12:D12"/>
    <mergeCell ref="E12:F12"/>
    <mergeCell ref="G12:H12"/>
    <mergeCell ref="I12:J12"/>
    <mergeCell ref="M12:N12"/>
    <mergeCell ref="B5:Q5"/>
    <mergeCell ref="B1:C3"/>
    <mergeCell ref="B39:J39"/>
    <mergeCell ref="K39:Q39"/>
    <mergeCell ref="E6:N6"/>
    <mergeCell ref="O6:P7"/>
    <mergeCell ref="Q6:Q7"/>
    <mergeCell ref="B33:J33"/>
    <mergeCell ref="K33:Q33"/>
    <mergeCell ref="B34:D35"/>
    <mergeCell ref="B37:D38"/>
    <mergeCell ref="E34:J34"/>
    <mergeCell ref="E35:J35"/>
    <mergeCell ref="E37:J37"/>
    <mergeCell ref="E38:J38"/>
    <mergeCell ref="B36:J36"/>
    <mergeCell ref="I29:L29"/>
    <mergeCell ref="K38:Q38"/>
    <mergeCell ref="K34:Q34"/>
    <mergeCell ref="K35:Q35"/>
    <mergeCell ref="K36:Q36"/>
    <mergeCell ref="K37:Q37"/>
    <mergeCell ref="B30:Q30"/>
    <mergeCell ref="B31:Q31"/>
    <mergeCell ref="B29:D29"/>
    <mergeCell ref="B32:J32"/>
    <mergeCell ref="K32:Q32"/>
  </mergeCells>
  <conditionalFormatting sqref="K39:Q39">
    <cfRule type="cellIs" priority="1" dxfId="0" operator="lessThan">
      <formula>$K$28</formula>
    </cfRule>
  </conditionalFormatting>
  <dataValidations count="8">
    <dataValidation type="decimal" operator="lessThanOrEqual" allowBlank="1" showErrorMessage="1" errorTitle="Prekročený náklad" sqref="E29:F29">
      <formula1>E12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1">
      <formula1>Q6-Q11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7:L27">
      <formula1>AND(I27&lt;=I18,I29&lt;=SUM(I12:L12))=TRUE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28:L28">
      <formula1>AND(I28&lt;=I23,I29&lt;=SUM(I12:L12))=TRUE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7:H27 M27:Q27">
      <formula1>AND(E27&lt;=E18,E29&lt;=E12)=TRUE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E28:H28 M28:O28">
      <formula1>AND(E28&lt;=E23,E29&lt;=E12)=TRUE</formula1>
    </dataValidation>
    <dataValidation type="custom" allowBlank="1" showErrorMessage="1" errorTitle="Prekročená výška" error="Suma vlastných zdrojov, požadovanej dotácie a úveru prekročila výšku oprávnených nákladov." sqref="E26:H26 M26:O26">
      <formula1>IF(E29&gt;E12,FALSE,TRUE)</formula1>
    </dataValidation>
    <dataValidation type="custom" allowBlank="1" showErrorMessage="1" errorTitle="Prekročená výška" error="Suma vlastných zdrojov, požadovanej dotácie a úveru prekročila výšku oprávnených nákladov." sqref="I26:L26">
      <formula1>IF(I29&gt;SUM(I12:L12),FALSE,TRUE)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60" r:id="rId2"/>
  <headerFooter>
    <oddFooter xml:space="preserve">&amp;LŠFRB_ŽIADOSŤ O POSKYTNUTIE PODPORY_TV- ZSS,UD -01_2021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Šimlovičová Eva</cp:lastModifiedBy>
  <cp:lastPrinted>2020-12-17T10:07:36Z</cp:lastPrinted>
  <dcterms:created xsi:type="dcterms:W3CDTF">2017-10-12T13:12:35Z</dcterms:created>
  <dcterms:modified xsi:type="dcterms:W3CDTF">2021-02-22T14:47:18Z</dcterms:modified>
  <cp:category/>
  <cp:version/>
  <cp:contentType/>
  <cp:contentStatus/>
</cp:coreProperties>
</file>