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00" activeTab="0"/>
  </bookViews>
  <sheets>
    <sheet name="tabulka" sheetId="1" r:id="rId1"/>
  </sheets>
  <definedNames>
    <definedName name="_xlnm.Print_Area" localSheetId="0">'tabulka'!$B$1:$T$40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<sst xmlns="http://schemas.openxmlformats.org/spreadsheetml/2006/main" count="78" uniqueCount="67">
  <si>
    <t>Typ technickej vybavenosti</t>
  </si>
  <si>
    <t>Ukazovateľ</t>
  </si>
  <si>
    <t>A</t>
  </si>
  <si>
    <t>B</t>
  </si>
  <si>
    <t>C</t>
  </si>
  <si>
    <r>
      <t>Možná dotácia podľa m/m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/ks</t>
    </r>
  </si>
  <si>
    <t>Možná dotácia podľa počtu bytov</t>
  </si>
  <si>
    <t>112€/m</t>
  </si>
  <si>
    <t>596€/byt</t>
  </si>
  <si>
    <t>147€/m</t>
  </si>
  <si>
    <t>785€/byt</t>
  </si>
  <si>
    <t>70% z 1ks</t>
  </si>
  <si>
    <t>42€/m2</t>
  </si>
  <si>
    <t>796€/byt</t>
  </si>
  <si>
    <t>357€/byt</t>
  </si>
  <si>
    <t>600€/byt</t>
  </si>
  <si>
    <t>Možný úver podľa počtu bytov</t>
  </si>
  <si>
    <t>Vlastné zdroje žiadateľa</t>
  </si>
  <si>
    <t>Úver</t>
  </si>
  <si>
    <t>Dotácia</t>
  </si>
  <si>
    <t>Verejný vodovod
a vodovodná prípojka</t>
  </si>
  <si>
    <t>Verejná kanalizácia
a kanalizačná prípojka</t>
  </si>
  <si>
    <t>Odstavná plocha
vrátene príjazdu
z miestnej komunikácie</t>
  </si>
  <si>
    <t>Miestna komunikácia
vrátane verejného osvetlenia</t>
  </si>
  <si>
    <r>
      <rPr>
        <b/>
        <sz val="11"/>
        <rFont val="Calibri"/>
        <family val="2"/>
        <scheme val="minor"/>
      </rPr>
      <t>Maximálna možná výška dotácie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(nanižšia z hodnôt A/B/C)</t>
    </r>
  </si>
  <si>
    <t>Spolu (pomocný výpočet)</t>
  </si>
  <si>
    <t>14 000€/ks</t>
  </si>
  <si>
    <t>Čistiareň odpadových vôd (ČOV)</t>
  </si>
  <si>
    <t>Počet bytov</t>
  </si>
  <si>
    <t>Žiadateľ</t>
  </si>
  <si>
    <t>Názov stavby</t>
  </si>
  <si>
    <t>Výpočet maximálnej možnej výšky úveru</t>
  </si>
  <si>
    <t>Možná dotácia podľa podielu z ON/OC</t>
  </si>
  <si>
    <r>
      <t>70%</t>
    </r>
    <r>
      <rPr>
        <i/>
        <sz val="8"/>
        <color theme="1"/>
        <rFont val="Calibri"/>
        <family val="2"/>
        <scheme val="minor"/>
      </rPr>
      <t xml:space="preserve"> z ON/OC</t>
    </r>
  </si>
  <si>
    <r>
      <t>10%</t>
    </r>
    <r>
      <rPr>
        <i/>
        <sz val="8"/>
        <color theme="1"/>
        <rFont val="Calibri"/>
        <family val="2"/>
        <scheme val="minor"/>
      </rPr>
      <t xml:space="preserve"> z ON/OC</t>
    </r>
  </si>
  <si>
    <t>Garážové stojisko
v bytovom alebo
polyfunkčnom dome</t>
  </si>
  <si>
    <t>Celková požadovaná výška dotácie</t>
  </si>
  <si>
    <t>- bez zaokrúhlenia</t>
  </si>
  <si>
    <t>Celkové vlastné zdroje</t>
  </si>
  <si>
    <t>Kontrola: maximálna výška úveru podľa počtu bytov (12 000 €/byt)</t>
  </si>
  <si>
    <t>Celková požadovaná výška úveru</t>
  </si>
  <si>
    <t>- po zaokrúhlení na celé desiatky eur nadol</t>
  </si>
  <si>
    <t>Sumár</t>
  </si>
  <si>
    <t>Výpočet maximálnej možnej výšky dotácie</t>
  </si>
  <si>
    <r>
      <t>ŽIADOSŤ č.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(EPŽ)     </t>
    </r>
    <r>
      <rPr>
        <sz val="10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 xml:space="preserve">   </t>
    </r>
    <r>
      <rPr>
        <b/>
        <sz val="12"/>
        <color theme="1"/>
        <rFont val="Times New Roman"/>
        <family val="1"/>
      </rPr>
      <t xml:space="preserve">   </t>
    </r>
  </si>
  <si>
    <r>
      <t xml:space="preserve">PRÍLOHA č.   </t>
    </r>
    <r>
      <rPr>
        <b/>
        <sz val="12"/>
        <color theme="1"/>
        <rFont val="Times New Roman"/>
        <family val="1"/>
      </rPr>
      <t xml:space="preserve"> </t>
    </r>
  </si>
  <si>
    <t>Požadovaná výška úveru</t>
  </si>
  <si>
    <r>
      <t xml:space="preserve">Počet bytových jednotiek, ku ktorým patria odstavné plochy a garážové stojiská </t>
    </r>
    <r>
      <rPr>
        <b/>
        <i/>
        <sz val="11"/>
        <color theme="1"/>
        <rFont val="Calibri"/>
        <family val="2"/>
        <scheme val="minor"/>
      </rPr>
      <t>(súčet odstavných plôch a garážových stojísk nesmie presiahnuť počet obstarávaných bytov)</t>
    </r>
  </si>
  <si>
    <t>1 ČOV</t>
  </si>
  <si>
    <t>2 ČOV</t>
  </si>
  <si>
    <t>3 ČOV</t>
  </si>
  <si>
    <r>
      <rPr>
        <b/>
        <sz val="11"/>
        <rFont val="Calibri"/>
        <family val="2"/>
        <scheme val="minor"/>
      </rPr>
      <t>Maximálna možná výška úveru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(najnižšia z hodnôt A/B)</t>
    </r>
  </si>
  <si>
    <t>6 000 €/byt</t>
  </si>
  <si>
    <t>Pomôcka pre určenie výšky úveru zo Štátneho fondu rozvoja bývania na obstaranie technickej vybavenosti pre nájomné byty</t>
  </si>
  <si>
    <t>Obstarávací náklad</t>
  </si>
  <si>
    <r>
      <rPr>
        <i/>
        <sz val="10"/>
        <color rgb="FF000000"/>
        <rFont val="Calibri"/>
        <family val="2"/>
        <scheme val="minor"/>
      </rPr>
      <t>Tlačivo platí pre rok</t>
    </r>
    <r>
      <rPr>
        <i/>
        <sz val="9"/>
        <color rgb="FF000000"/>
        <rFont val="Calibri"/>
        <family val="2"/>
        <scheme val="minor"/>
      </rPr>
      <t xml:space="preserve">     </t>
    </r>
    <r>
      <rPr>
        <b/>
        <sz val="16"/>
        <color rgb="FF000000"/>
        <rFont val="Calibri"/>
        <family val="2"/>
        <scheme val="minor"/>
      </rPr>
      <t>2021</t>
    </r>
  </si>
  <si>
    <t>Možný úver podľa podielu z ON</t>
  </si>
  <si>
    <t>1 300 €/byt</t>
  </si>
  <si>
    <t>1 800 €/byt</t>
  </si>
  <si>
    <t>20 000 €/ks</t>
  </si>
  <si>
    <t>1 900 €/byt</t>
  </si>
  <si>
    <t>1900 €/byt</t>
  </si>
  <si>
    <t>75 % z ON</t>
  </si>
  <si>
    <t>75 % z ON (1 ks)</t>
  </si>
  <si>
    <t>90 % z ON</t>
  </si>
  <si>
    <t>Overenie: súčet vlastných zdrojov a požadovanej výšky úveru = obstarávací náklad/oprávnený náklad</t>
  </si>
  <si>
    <t>Celkový obstarávací náklad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</si>
</sst>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EUR&quot;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Times New Roman"/>
      <family val="1"/>
    </font>
    <font>
      <i/>
      <sz val="9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57">
    <border>
      <left/>
      <right/>
      <top/>
      <bottom/>
      <diagonal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/>
      <top style="thick"/>
      <bottom/>
    </border>
    <border>
      <left style="thick"/>
      <right/>
      <top/>
      <bottom/>
    </border>
    <border>
      <left style="thick"/>
      <right style="thick"/>
      <top style="thick"/>
      <bottom style="thick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ck"/>
      <right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1">
    <xf numFmtId="0" fontId="0" fillId="0" borderId="0" xfId="0"/>
    <xf numFmtId="164" fontId="0" fillId="0" borderId="1" xfId="0" applyNumberFormat="1" applyFill="1" applyBorder="1" applyAlignment="1" applyProtection="1">
      <alignment horizontal="center" vertical="center"/>
      <protection/>
    </xf>
    <xf numFmtId="164" fontId="11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164" fontId="0" fillId="0" borderId="1" xfId="0" applyNumberFormat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Protection="1">
      <protection/>
    </xf>
    <xf numFmtId="0" fontId="13" fillId="0" borderId="0" xfId="0" applyFont="1"/>
    <xf numFmtId="0" fontId="13" fillId="0" borderId="0" xfId="0" applyFont="1" applyAlignment="1">
      <alignment horizontal="right"/>
    </xf>
    <xf numFmtId="0" fontId="16" fillId="0" borderId="6" xfId="0" applyFont="1" applyBorder="1"/>
    <xf numFmtId="0" fontId="0" fillId="0" borderId="0" xfId="0" applyAlignment="1" applyProtection="1">
      <alignment horizontal="center"/>
      <protection/>
    </xf>
    <xf numFmtId="0" fontId="22" fillId="0" borderId="7" xfId="0" applyFont="1" applyFill="1" applyBorder="1" applyAlignment="1">
      <alignment vertical="center" wrapText="1"/>
    </xf>
    <xf numFmtId="0" fontId="14" fillId="0" borderId="8" xfId="0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164" fontId="0" fillId="0" borderId="9" xfId="0" applyNumberFormat="1" applyBorder="1" applyAlignment="1" applyProtection="1">
      <alignment horizontal="center" vertical="center"/>
      <protection/>
    </xf>
    <xf numFmtId="164" fontId="0" fillId="0" borderId="10" xfId="0" applyNumberFormat="1" applyBorder="1" applyAlignment="1" applyProtection="1">
      <alignment vertical="center"/>
      <protection/>
    </xf>
    <xf numFmtId="0" fontId="0" fillId="0" borderId="11" xfId="0" applyBorder="1" applyProtection="1">
      <protection/>
    </xf>
    <xf numFmtId="0" fontId="0" fillId="0" borderId="12" xfId="0" applyBorder="1" applyProtection="1">
      <protection/>
    </xf>
    <xf numFmtId="164" fontId="0" fillId="0" borderId="13" xfId="0" applyNumberFormat="1" applyBorder="1" applyAlignment="1" applyProtection="1">
      <alignment horizontal="center" vertical="center"/>
      <protection/>
    </xf>
    <xf numFmtId="164" fontId="0" fillId="3" borderId="14" xfId="0" applyNumberFormat="1" applyFont="1" applyFill="1" applyBorder="1" applyAlignment="1" applyProtection="1">
      <alignment horizontal="center" vertical="center"/>
      <protection locked="0"/>
    </xf>
    <xf numFmtId="164" fontId="0" fillId="3" borderId="15" xfId="0" applyNumberFormat="1" applyFont="1" applyFill="1" applyBorder="1" applyAlignment="1" applyProtection="1">
      <alignment horizontal="center" vertical="center"/>
      <protection locked="0"/>
    </xf>
    <xf numFmtId="0" fontId="14" fillId="0" borderId="8" xfId="0" applyFont="1" applyFill="1" applyBorder="1" applyAlignment="1">
      <alignment horizontal="center" vertical="center"/>
    </xf>
    <xf numFmtId="164" fontId="0" fillId="0" borderId="3" xfId="0" applyNumberFormat="1" applyBorder="1" applyAlignment="1" applyProtection="1">
      <alignment horizontal="center" vertical="center"/>
      <protection/>
    </xf>
    <xf numFmtId="164" fontId="0" fillId="0" borderId="3" xfId="0" applyNumberFormat="1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64" fontId="0" fillId="0" borderId="9" xfId="0" applyNumberForma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164" fontId="0" fillId="0" borderId="12" xfId="0" applyNumberFormat="1" applyBorder="1" applyAlignment="1" applyProtection="1">
      <alignment horizontal="center" vertical="center"/>
      <protection/>
    </xf>
    <xf numFmtId="164" fontId="0" fillId="0" borderId="13" xfId="0" applyNumberFormat="1" applyBorder="1" applyAlignment="1" applyProtection="1">
      <alignment horizontal="center" vertical="center"/>
      <protection/>
    </xf>
    <xf numFmtId="0" fontId="21" fillId="4" borderId="18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49" fontId="0" fillId="0" borderId="21" xfId="0" applyNumberFormat="1" applyFont="1" applyBorder="1" applyAlignment="1" applyProtection="1">
      <alignment horizontal="left" vertical="center" wrapText="1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49" fontId="0" fillId="0" borderId="23" xfId="0" applyNumberFormat="1" applyFont="1" applyBorder="1" applyAlignment="1" applyProtection="1">
      <alignment horizontal="left" vertical="center" wrapText="1"/>
      <protection/>
    </xf>
    <xf numFmtId="164" fontId="0" fillId="0" borderId="24" xfId="0" applyNumberFormat="1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3" borderId="26" xfId="0" applyFont="1" applyFill="1" applyBorder="1" applyAlignment="1" applyProtection="1">
      <alignment horizontal="left" vertical="center"/>
      <protection locked="0"/>
    </xf>
    <xf numFmtId="0" fontId="0" fillId="3" borderId="27" xfId="0" applyFont="1" applyFill="1" applyBorder="1" applyAlignment="1" applyProtection="1">
      <alignment horizontal="left" vertical="center"/>
      <protection locked="0"/>
    </xf>
    <xf numFmtId="0" fontId="0" fillId="2" borderId="28" xfId="0" applyFont="1" applyFill="1" applyBorder="1" applyAlignment="1" applyProtection="1">
      <alignment horizontal="center" vertical="center"/>
      <protection/>
    </xf>
    <xf numFmtId="0" fontId="0" fillId="2" borderId="29" xfId="0" applyFont="1" applyFill="1" applyBorder="1" applyAlignment="1" applyProtection="1">
      <alignment horizontal="center" vertical="center"/>
      <protection/>
    </xf>
    <xf numFmtId="0" fontId="0" fillId="2" borderId="30" xfId="0" applyFont="1" applyFill="1" applyBorder="1" applyAlignment="1" applyProtection="1">
      <alignment horizontal="center" vertical="center"/>
      <protection/>
    </xf>
    <xf numFmtId="0" fontId="0" fillId="2" borderId="31" xfId="0" applyFont="1" applyFill="1" applyBorder="1" applyAlignment="1" applyProtection="1">
      <alignment horizontal="center" vertical="center"/>
      <protection/>
    </xf>
    <xf numFmtId="0" fontId="24" fillId="3" borderId="32" xfId="0" applyFont="1" applyFill="1" applyBorder="1" applyAlignment="1" applyProtection="1">
      <alignment horizontal="center" vertical="center"/>
      <protection locked="0"/>
    </xf>
    <xf numFmtId="0" fontId="24" fillId="3" borderId="33" xfId="0" applyFont="1" applyFill="1" applyBorder="1" applyAlignment="1" applyProtection="1">
      <alignment horizontal="center" vertical="center"/>
      <protection locked="0"/>
    </xf>
    <xf numFmtId="0" fontId="24" fillId="3" borderId="15" xfId="0" applyFont="1" applyFill="1" applyBorder="1" applyAlignment="1" applyProtection="1">
      <alignment horizontal="center" vertical="center"/>
      <protection locked="0"/>
    </xf>
    <xf numFmtId="0" fontId="24" fillId="3" borderId="34" xfId="0" applyFont="1" applyFill="1" applyBorder="1" applyAlignment="1" applyProtection="1">
      <alignment horizontal="center" vertical="center"/>
      <protection locked="0"/>
    </xf>
    <xf numFmtId="49" fontId="6" fillId="5" borderId="2" xfId="0" applyNumberFormat="1" applyFont="1" applyFill="1" applyBorder="1" applyAlignment="1" applyProtection="1">
      <alignment horizontal="left" vertical="center" wrapText="1"/>
      <protection/>
    </xf>
    <xf numFmtId="49" fontId="6" fillId="5" borderId="35" xfId="0" applyNumberFormat="1" applyFont="1" applyFill="1" applyBorder="1" applyAlignment="1" applyProtection="1">
      <alignment horizontal="left" vertical="center" wrapText="1"/>
      <protection/>
    </xf>
    <xf numFmtId="49" fontId="6" fillId="5" borderId="1" xfId="0" applyNumberFormat="1" applyFont="1" applyFill="1" applyBorder="1" applyAlignment="1" applyProtection="1">
      <alignment horizontal="left" vertical="center" wrapText="1"/>
      <protection/>
    </xf>
    <xf numFmtId="164" fontId="6" fillId="5" borderId="3" xfId="0" applyNumberFormat="1" applyFont="1" applyFill="1" applyBorder="1" applyAlignment="1" applyProtection="1">
      <alignment horizontal="center" vertical="center" wrapText="1"/>
      <protection/>
    </xf>
    <xf numFmtId="164" fontId="6" fillId="5" borderId="12" xfId="0" applyNumberFormat="1" applyFont="1" applyFill="1" applyBorder="1" applyAlignment="1" applyProtection="1">
      <alignment horizontal="center" vertical="center" wrapText="1"/>
      <protection/>
    </xf>
    <xf numFmtId="164" fontId="6" fillId="5" borderId="36" xfId="0" applyNumberFormat="1" applyFont="1" applyFill="1" applyBorder="1" applyAlignment="1" applyProtection="1">
      <alignment horizontal="center" vertical="center" wrapText="1"/>
      <protection/>
    </xf>
    <xf numFmtId="49" fontId="6" fillId="6" borderId="37" xfId="0" applyNumberFormat="1" applyFont="1" applyFill="1" applyBorder="1" applyAlignment="1" applyProtection="1">
      <alignment horizontal="left" vertical="center" wrapText="1"/>
      <protection/>
    </xf>
    <xf numFmtId="49" fontId="6" fillId="6" borderId="0" xfId="0" applyNumberFormat="1" applyFont="1" applyFill="1" applyBorder="1" applyAlignment="1" applyProtection="1">
      <alignment horizontal="left" vertical="center" wrapText="1"/>
      <protection/>
    </xf>
    <xf numFmtId="49" fontId="6" fillId="6" borderId="4" xfId="0" applyNumberFormat="1" applyFont="1" applyFill="1" applyBorder="1" applyAlignment="1" applyProtection="1">
      <alignment horizontal="left" vertical="center" wrapText="1"/>
      <protection/>
    </xf>
    <xf numFmtId="49" fontId="6" fillId="6" borderId="38" xfId="0" applyNumberFormat="1" applyFont="1" applyFill="1" applyBorder="1" applyAlignment="1" applyProtection="1">
      <alignment horizontal="left" vertical="center" wrapText="1"/>
      <protection/>
    </xf>
    <xf numFmtId="49" fontId="6" fillId="7" borderId="39" xfId="0" applyNumberFormat="1" applyFont="1" applyFill="1" applyBorder="1" applyAlignment="1" applyProtection="1">
      <alignment horizontal="left" vertical="center" wrapText="1"/>
      <protection/>
    </xf>
    <xf numFmtId="49" fontId="6" fillId="7" borderId="40" xfId="0" applyNumberFormat="1" applyFont="1" applyFill="1" applyBorder="1" applyAlignment="1" applyProtection="1">
      <alignment horizontal="left" vertical="center" wrapText="1"/>
      <protection/>
    </xf>
    <xf numFmtId="49" fontId="6" fillId="7" borderId="4" xfId="0" applyNumberFormat="1" applyFont="1" applyFill="1" applyBorder="1" applyAlignment="1" applyProtection="1">
      <alignment horizontal="left" vertical="center" wrapText="1"/>
      <protection/>
    </xf>
    <xf numFmtId="49" fontId="6" fillId="7" borderId="38" xfId="0" applyNumberFormat="1" applyFont="1" applyFill="1" applyBorder="1" applyAlignment="1" applyProtection="1">
      <alignment horizontal="left" vertical="center" wrapText="1"/>
      <protection/>
    </xf>
    <xf numFmtId="49" fontId="0" fillId="6" borderId="0" xfId="0" applyNumberFormat="1" applyFont="1" applyFill="1" applyBorder="1" applyAlignment="1" applyProtection="1">
      <alignment horizontal="left" vertical="center" wrapText="1"/>
      <protection/>
    </xf>
    <xf numFmtId="49" fontId="2" fillId="6" borderId="38" xfId="0" applyNumberFormat="1" applyFont="1" applyFill="1" applyBorder="1" applyAlignment="1" applyProtection="1">
      <alignment horizontal="left" vertical="center" wrapText="1"/>
      <protection/>
    </xf>
    <xf numFmtId="49" fontId="2" fillId="6" borderId="9" xfId="0" applyNumberFormat="1" applyFont="1" applyFill="1" applyBorder="1" applyAlignment="1" applyProtection="1">
      <alignment horizontal="left" vertical="center" wrapText="1"/>
      <protection/>
    </xf>
    <xf numFmtId="49" fontId="0" fillId="7" borderId="40" xfId="0" applyNumberFormat="1" applyFont="1" applyFill="1" applyBorder="1" applyAlignment="1" applyProtection="1">
      <alignment horizontal="left" vertical="center" wrapText="1"/>
      <protection/>
    </xf>
    <xf numFmtId="49" fontId="0" fillId="7" borderId="41" xfId="0" applyNumberFormat="1" applyFont="1" applyFill="1" applyBorder="1" applyAlignment="1" applyProtection="1">
      <alignment horizontal="left" vertical="center" wrapText="1"/>
      <protection/>
    </xf>
    <xf numFmtId="49" fontId="2" fillId="7" borderId="38" xfId="0" applyNumberFormat="1" applyFont="1" applyFill="1" applyBorder="1" applyAlignment="1" applyProtection="1">
      <alignment horizontal="left" vertical="center" wrapText="1"/>
      <protection/>
    </xf>
    <xf numFmtId="49" fontId="2" fillId="7" borderId="9" xfId="0" applyNumberFormat="1" applyFont="1" applyFill="1" applyBorder="1" applyAlignment="1" applyProtection="1">
      <alignment horizontal="left" vertical="center" wrapText="1"/>
      <protection/>
    </xf>
    <xf numFmtId="164" fontId="6" fillId="7" borderId="3" xfId="0" applyNumberFormat="1" applyFont="1" applyFill="1" applyBorder="1" applyAlignment="1" applyProtection="1">
      <alignment horizontal="center" vertical="center" wrapText="1"/>
      <protection/>
    </xf>
    <xf numFmtId="164" fontId="6" fillId="7" borderId="12" xfId="0" applyNumberFormat="1" applyFont="1" applyFill="1" applyBorder="1" applyAlignment="1" applyProtection="1">
      <alignment horizontal="center" vertical="center" wrapText="1"/>
      <protection/>
    </xf>
    <xf numFmtId="164" fontId="6" fillId="7" borderId="36" xfId="0" applyNumberFormat="1" applyFont="1" applyFill="1" applyBorder="1" applyAlignment="1" applyProtection="1">
      <alignment horizontal="center" vertical="center" wrapText="1"/>
      <protection/>
    </xf>
    <xf numFmtId="164" fontId="0" fillId="6" borderId="3" xfId="0" applyNumberFormat="1" applyFont="1" applyFill="1" applyBorder="1" applyAlignment="1" applyProtection="1">
      <alignment horizontal="center" vertical="center" wrapText="1"/>
      <protection/>
    </xf>
    <xf numFmtId="164" fontId="0" fillId="6" borderId="12" xfId="0" applyNumberFormat="1" applyFont="1" applyFill="1" applyBorder="1" applyAlignment="1" applyProtection="1">
      <alignment horizontal="center" vertical="center" wrapText="1"/>
      <protection/>
    </xf>
    <xf numFmtId="164" fontId="0" fillId="6" borderId="36" xfId="0" applyNumberFormat="1" applyFont="1" applyFill="1" applyBorder="1" applyAlignment="1" applyProtection="1">
      <alignment horizontal="center" vertical="center" wrapText="1"/>
      <protection/>
    </xf>
    <xf numFmtId="164" fontId="6" fillId="6" borderId="3" xfId="0" applyNumberFormat="1" applyFont="1" applyFill="1" applyBorder="1" applyAlignment="1" applyProtection="1">
      <alignment horizontal="center" vertical="center" wrapText="1"/>
      <protection/>
    </xf>
    <xf numFmtId="164" fontId="6" fillId="6" borderId="12" xfId="0" applyNumberFormat="1" applyFont="1" applyFill="1" applyBorder="1" applyAlignment="1" applyProtection="1">
      <alignment horizontal="center" vertical="center" wrapText="1"/>
      <protection/>
    </xf>
    <xf numFmtId="164" fontId="6" fillId="6" borderId="36" xfId="0" applyNumberFormat="1" applyFont="1" applyFill="1" applyBorder="1" applyAlignment="1" applyProtection="1">
      <alignment horizontal="center" vertical="center" wrapText="1"/>
      <protection/>
    </xf>
    <xf numFmtId="164" fontId="0" fillId="8" borderId="3" xfId="0" applyNumberFormat="1" applyFont="1" applyFill="1" applyBorder="1" applyAlignment="1" applyProtection="1">
      <alignment horizontal="center" vertical="center" wrapText="1"/>
      <protection/>
    </xf>
    <xf numFmtId="164" fontId="0" fillId="8" borderId="12" xfId="0" applyNumberFormat="1" applyFont="1" applyFill="1" applyBorder="1" applyAlignment="1" applyProtection="1">
      <alignment horizontal="center" vertical="center" wrapText="1"/>
      <protection/>
    </xf>
    <xf numFmtId="164" fontId="0" fillId="8" borderId="36" xfId="0" applyNumberFormat="1" applyFont="1" applyFill="1" applyBorder="1" applyAlignment="1" applyProtection="1">
      <alignment horizontal="center" vertical="center" wrapText="1"/>
      <protection/>
    </xf>
    <xf numFmtId="164" fontId="0" fillId="7" borderId="3" xfId="0" applyNumberFormat="1" applyFont="1" applyFill="1" applyBorder="1" applyAlignment="1" applyProtection="1">
      <alignment horizontal="center" vertical="center" wrapText="1"/>
      <protection/>
    </xf>
    <xf numFmtId="164" fontId="0" fillId="7" borderId="12" xfId="0" applyNumberFormat="1" applyFont="1" applyFill="1" applyBorder="1" applyAlignment="1" applyProtection="1">
      <alignment horizontal="center" vertical="center" wrapText="1"/>
      <protection/>
    </xf>
    <xf numFmtId="164" fontId="0" fillId="7" borderId="36" xfId="0" applyNumberFormat="1" applyFont="1" applyFill="1" applyBorder="1" applyAlignment="1" applyProtection="1">
      <alignment horizontal="center" vertical="center" wrapText="1"/>
      <protection/>
    </xf>
    <xf numFmtId="49" fontId="0" fillId="8" borderId="37" xfId="0" applyNumberFormat="1" applyFont="1" applyFill="1" applyBorder="1" applyAlignment="1" applyProtection="1">
      <alignment horizontal="left" vertical="center" wrapText="1"/>
      <protection/>
    </xf>
    <xf numFmtId="49" fontId="0" fillId="8" borderId="0" xfId="0" applyNumberFormat="1" applyFont="1" applyFill="1" applyBorder="1" applyAlignment="1" applyProtection="1">
      <alignment horizontal="left" vertical="center" wrapText="1"/>
      <protection/>
    </xf>
    <xf numFmtId="164" fontId="0" fillId="0" borderId="24" xfId="0" applyNumberFormat="1" applyFont="1" applyFill="1" applyBorder="1" applyAlignment="1" applyProtection="1">
      <alignment horizontal="center" vertical="center"/>
      <protection/>
    </xf>
    <xf numFmtId="164" fontId="0" fillId="0" borderId="22" xfId="0" applyNumberFormat="1" applyFont="1" applyFill="1" applyBorder="1" applyAlignment="1" applyProtection="1">
      <alignment horizontal="center" vertical="center"/>
      <protection/>
    </xf>
    <xf numFmtId="164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14" xfId="0" applyNumberFormat="1" applyFont="1" applyFill="1" applyBorder="1" applyAlignment="1" applyProtection="1">
      <alignment horizontal="center" vertical="center"/>
      <protection/>
    </xf>
    <xf numFmtId="164" fontId="0" fillId="0" borderId="42" xfId="0" applyNumberFormat="1" applyFont="1" applyFill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 wrapText="1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49" fontId="2" fillId="0" borderId="47" xfId="0" applyNumberFormat="1" applyFont="1" applyBorder="1" applyAlignment="1" applyProtection="1">
      <alignment horizontal="left" vertical="center" wrapText="1"/>
      <protection/>
    </xf>
    <xf numFmtId="49" fontId="2" fillId="0" borderId="5" xfId="0" applyNumberFormat="1" applyFont="1" applyBorder="1" applyAlignment="1" applyProtection="1">
      <alignment horizontal="left" vertical="center" wrapText="1"/>
      <protection/>
    </xf>
    <xf numFmtId="164" fontId="0" fillId="0" borderId="5" xfId="0" applyNumberFormat="1" applyFont="1" applyBorder="1" applyAlignment="1" applyProtection="1">
      <alignment horizontal="center" vertical="center" wrapText="1"/>
      <protection/>
    </xf>
    <xf numFmtId="164" fontId="0" fillId="0" borderId="10" xfId="0" applyNumberFormat="1" applyFont="1" applyBorder="1" applyAlignment="1" applyProtection="1">
      <alignment horizontal="center" vertical="center" wrapText="1"/>
      <protection/>
    </xf>
    <xf numFmtId="164" fontId="0" fillId="0" borderId="48" xfId="0" applyNumberFormat="1" applyFont="1" applyBorder="1" applyAlignment="1" applyProtection="1">
      <alignment horizontal="center" vertical="center" wrapText="1"/>
      <protection/>
    </xf>
    <xf numFmtId="164" fontId="0" fillId="3" borderId="15" xfId="0" applyNumberFormat="1" applyFill="1" applyBorder="1" applyAlignment="1" applyProtection="1">
      <alignment horizontal="center" vertical="center"/>
      <protection locked="0"/>
    </xf>
    <xf numFmtId="164" fontId="0" fillId="3" borderId="34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 wrapText="1"/>
      <protection/>
    </xf>
    <xf numFmtId="0" fontId="0" fillId="0" borderId="35" xfId="0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horizontal="left" vertical="center" wrapText="1"/>
      <protection/>
    </xf>
    <xf numFmtId="0" fontId="6" fillId="8" borderId="49" xfId="0" applyFont="1" applyFill="1" applyBorder="1" applyAlignment="1" applyProtection="1">
      <alignment horizontal="center" vertical="center"/>
      <protection/>
    </xf>
    <xf numFmtId="0" fontId="6" fillId="8" borderId="27" xfId="0" applyFont="1" applyFill="1" applyBorder="1" applyAlignment="1" applyProtection="1">
      <alignment horizontal="center" vertical="center"/>
      <protection/>
    </xf>
    <xf numFmtId="0" fontId="6" fillId="8" borderId="32" xfId="0" applyFont="1" applyFill="1" applyBorder="1" applyAlignment="1" applyProtection="1">
      <alignment horizontal="center" vertical="center"/>
      <protection/>
    </xf>
    <xf numFmtId="0" fontId="6" fillId="8" borderId="33" xfId="0" applyFont="1" applyFill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left" vertical="center"/>
      <protection/>
    </xf>
    <xf numFmtId="0" fontId="0" fillId="0" borderId="9" xfId="0" applyBorder="1" applyAlignment="1" applyProtection="1">
      <alignment horizontal="left" vertical="center"/>
      <protection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horizontal="center" vertical="center"/>
      <protection/>
    </xf>
    <xf numFmtId="0" fontId="8" fillId="0" borderId="53" xfId="0" applyFont="1" applyFill="1" applyBorder="1" applyAlignment="1" applyProtection="1">
      <alignment horizontal="left" vertical="center" wrapText="1"/>
      <protection/>
    </xf>
    <xf numFmtId="0" fontId="8" fillId="0" borderId="15" xfId="0" applyFont="1" applyFill="1" applyBorder="1" applyAlignment="1" applyProtection="1">
      <alignment horizontal="left" vertical="center"/>
      <protection/>
    </xf>
    <xf numFmtId="0" fontId="8" fillId="0" borderId="31" xfId="0" applyFont="1" applyFill="1" applyBorder="1" applyAlignment="1" applyProtection="1">
      <alignment horizontal="left" vertical="center"/>
      <protection/>
    </xf>
    <xf numFmtId="164" fontId="7" fillId="0" borderId="22" xfId="0" applyNumberFormat="1" applyFont="1" applyFill="1" applyBorder="1" applyAlignment="1" applyProtection="1">
      <alignment horizontal="center" vertical="center"/>
      <protection/>
    </xf>
    <xf numFmtId="164" fontId="7" fillId="0" borderId="23" xfId="0" applyNumberFormat="1" applyFont="1" applyFill="1" applyBorder="1" applyAlignment="1" applyProtection="1">
      <alignment horizontal="center" vertical="center"/>
      <protection/>
    </xf>
    <xf numFmtId="164" fontId="0" fillId="0" borderId="54" xfId="0" applyNumberFormat="1" applyBorder="1" applyAlignment="1" applyProtection="1">
      <alignment horizontal="center" vertical="center"/>
      <protection/>
    </xf>
    <xf numFmtId="164" fontId="0" fillId="0" borderId="55" xfId="0" applyNumberFormat="1" applyBorder="1" applyAlignment="1" applyProtection="1">
      <alignment horizontal="center" vertical="center"/>
      <protection/>
    </xf>
    <xf numFmtId="164" fontId="11" fillId="0" borderId="41" xfId="0" applyNumberFormat="1" applyFont="1" applyBorder="1" applyAlignment="1" applyProtection="1">
      <alignment horizontal="center" vertical="center"/>
      <protection/>
    </xf>
    <xf numFmtId="164" fontId="11" fillId="0" borderId="9" xfId="0" applyNumberFormat="1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164" fontId="0" fillId="3" borderId="30" xfId="0" applyNumberFormat="1" applyFill="1" applyBorder="1" applyAlignment="1" applyProtection="1">
      <alignment horizontal="center" vertical="center"/>
      <protection locked="0"/>
    </xf>
    <xf numFmtId="164" fontId="0" fillId="3" borderId="31" xfId="0" applyNumberForma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 wrapText="1"/>
      <protection/>
    </xf>
    <xf numFmtId="0" fontId="2" fillId="2" borderId="29" xfId="0" applyFont="1" applyFill="1" applyBorder="1" applyAlignment="1" applyProtection="1">
      <alignment horizontal="center" vertical="center" wrapText="1"/>
      <protection/>
    </xf>
    <xf numFmtId="0" fontId="2" fillId="2" borderId="38" xfId="0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center" vertical="center"/>
      <protection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 applyProtection="1">
      <alignment horizontal="left" vertical="center"/>
      <protection/>
    </xf>
    <xf numFmtId="0" fontId="2" fillId="2" borderId="32" xfId="0" applyFont="1" applyFill="1" applyBorder="1" applyAlignment="1" applyProtection="1">
      <alignment horizontal="left" vertical="center"/>
      <protection/>
    </xf>
    <xf numFmtId="0" fontId="2" fillId="2" borderId="29" xfId="0" applyFont="1" applyFill="1" applyBorder="1" applyAlignment="1" applyProtection="1">
      <alignment horizontal="left" vertical="center"/>
      <protection/>
    </xf>
    <xf numFmtId="0" fontId="2" fillId="2" borderId="28" xfId="0" applyFont="1" applyFill="1" applyBorder="1" applyAlignment="1" applyProtection="1">
      <alignment horizontal="center" vertical="center" wrapText="1"/>
      <protection/>
    </xf>
    <xf numFmtId="0" fontId="0" fillId="2" borderId="12" xfId="0" applyFont="1" applyFill="1" applyBorder="1" applyAlignment="1" applyProtection="1">
      <alignment horizontal="center" vertical="top" wrapText="1"/>
      <protection/>
    </xf>
    <xf numFmtId="0" fontId="0" fillId="2" borderId="1" xfId="0" applyFont="1" applyFill="1" applyBorder="1" applyAlignment="1" applyProtection="1">
      <alignment horizontal="center" vertical="top" wrapText="1"/>
      <protection/>
    </xf>
    <xf numFmtId="0" fontId="0" fillId="3" borderId="35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/>
      <protection/>
    </xf>
    <xf numFmtId="0" fontId="0" fillId="2" borderId="38" xfId="0" applyFill="1" applyBorder="1" applyAlignment="1" applyProtection="1">
      <alignment horizontal="left" vertical="center"/>
      <protection/>
    </xf>
    <xf numFmtId="0" fontId="0" fillId="2" borderId="9" xfId="0" applyFill="1" applyBorder="1" applyAlignment="1" applyProtection="1">
      <alignment horizontal="left" vertical="center"/>
      <protection/>
    </xf>
    <xf numFmtId="164" fontId="7" fillId="0" borderId="15" xfId="0" applyNumberFormat="1" applyFont="1" applyFill="1" applyBorder="1" applyAlignment="1" applyProtection="1">
      <alignment horizontal="center" vertical="center"/>
      <protection/>
    </xf>
    <xf numFmtId="164" fontId="7" fillId="0" borderId="34" xfId="0" applyNumberFormat="1" applyFont="1" applyFill="1" applyBorder="1" applyAlignment="1" applyProtection="1">
      <alignment horizontal="center" vertical="center"/>
      <protection/>
    </xf>
    <xf numFmtId="164" fontId="0" fillId="3" borderId="3" xfId="0" applyNumberFormat="1" applyFill="1" applyBorder="1" applyAlignment="1" applyProtection="1">
      <alignment horizontal="center" vertical="center"/>
      <protection locked="0"/>
    </xf>
    <xf numFmtId="164" fontId="0" fillId="3" borderId="12" xfId="0" applyNumberFormat="1" applyFill="1" applyBorder="1" applyAlignment="1" applyProtection="1">
      <alignment horizontal="center" vertical="center"/>
      <protection locked="0"/>
    </xf>
    <xf numFmtId="164" fontId="0" fillId="3" borderId="36" xfId="0" applyNumberFormat="1" applyFill="1" applyBorder="1" applyAlignment="1" applyProtection="1">
      <alignment horizontal="center" vertical="center"/>
      <protection locked="0"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164" fontId="2" fillId="3" borderId="12" xfId="0" applyNumberFormat="1" applyFont="1" applyFill="1" applyBorder="1" applyAlignment="1" applyProtection="1">
      <alignment horizontal="center" vertical="center"/>
      <protection locked="0"/>
    </xf>
    <xf numFmtId="164" fontId="2" fillId="3" borderId="36" xfId="0" applyNumberFormat="1" applyFont="1" applyFill="1" applyBorder="1" applyAlignment="1" applyProtection="1">
      <alignment horizontal="center" vertical="center"/>
      <protection locked="0"/>
    </xf>
    <xf numFmtId="0" fontId="0" fillId="2" borderId="49" xfId="0" applyFont="1" applyFill="1" applyBorder="1" applyAlignment="1" applyProtection="1">
      <alignment horizontal="left" vertical="center"/>
      <protection/>
    </xf>
    <xf numFmtId="0" fontId="0" fillId="2" borderId="27" xfId="0" applyFont="1" applyFill="1" applyBorder="1" applyAlignment="1" applyProtection="1">
      <alignment horizontal="left" vertical="center"/>
      <protection/>
    </xf>
    <xf numFmtId="0" fontId="0" fillId="2" borderId="21" xfId="0" applyFont="1" applyFill="1" applyBorder="1" applyAlignment="1" applyProtection="1">
      <alignment horizontal="left" vertical="center"/>
      <protection/>
    </xf>
    <xf numFmtId="0" fontId="0" fillId="2" borderId="22" xfId="0" applyFont="1" applyFill="1" applyBorder="1" applyAlignment="1" applyProtection="1">
      <alignment horizontal="left" vertical="center"/>
      <protection/>
    </xf>
    <xf numFmtId="0" fontId="0" fillId="3" borderId="24" xfId="0" applyFont="1" applyFill="1" applyBorder="1" applyAlignment="1" applyProtection="1">
      <alignment horizontal="left" vertical="center"/>
      <protection locked="0"/>
    </xf>
    <xf numFmtId="0" fontId="0" fillId="3" borderId="22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164" fontId="7" fillId="0" borderId="31" xfId="0" applyNumberFormat="1" applyFont="1" applyFill="1" applyBorder="1" applyAlignment="1" applyProtection="1">
      <alignment horizontal="center" vertical="center"/>
      <protection/>
    </xf>
    <xf numFmtId="0" fontId="2" fillId="9" borderId="49" xfId="0" applyFont="1" applyFill="1" applyBorder="1" applyAlignment="1" applyProtection="1">
      <alignment horizontal="center" vertical="center"/>
      <protection/>
    </xf>
    <xf numFmtId="0" fontId="2" fillId="9" borderId="27" xfId="0" applyFont="1" applyFill="1" applyBorder="1" applyAlignment="1" applyProtection="1">
      <alignment horizontal="center" vertical="center"/>
      <protection/>
    </xf>
    <xf numFmtId="0" fontId="2" fillId="9" borderId="32" xfId="0" applyFont="1" applyFill="1" applyBorder="1" applyAlignment="1" applyProtection="1">
      <alignment horizontal="center" vertical="center"/>
      <protection/>
    </xf>
    <xf numFmtId="0" fontId="2" fillId="9" borderId="33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164" fontId="0" fillId="0" borderId="41" xfId="0" applyNumberFormat="1" applyBorder="1" applyAlignment="1" applyProtection="1">
      <alignment horizontal="center" vertical="center"/>
      <protection/>
    </xf>
    <xf numFmtId="164" fontId="0" fillId="0" borderId="9" xfId="0" applyNumberForma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0" fillId="3" borderId="1" xfId="0" applyFill="1" applyBorder="1" applyAlignment="1" applyProtection="1">
      <alignment horizontal="center" vertical="center"/>
      <protection locked="0"/>
    </xf>
    <xf numFmtId="0" fontId="2" fillId="5" borderId="17" xfId="0" applyFont="1" applyFill="1" applyBorder="1" applyAlignment="1" applyProtection="1">
      <alignment horizontal="left" vertical="center"/>
      <protection/>
    </xf>
    <xf numFmtId="0" fontId="2" fillId="5" borderId="3" xfId="0" applyFont="1" applyFill="1" applyBorder="1" applyAlignment="1" applyProtection="1">
      <alignment horizontal="left" vertical="center"/>
      <protection/>
    </xf>
    <xf numFmtId="0" fontId="2" fillId="9" borderId="17" xfId="0" applyFont="1" applyFill="1" applyBorder="1" applyAlignment="1" applyProtection="1">
      <alignment horizontal="left" vertical="center"/>
      <protection/>
    </xf>
    <xf numFmtId="0" fontId="2" fillId="9" borderId="3" xfId="0" applyFont="1" applyFill="1" applyBorder="1" applyAlignment="1" applyProtection="1">
      <alignment horizontal="left" vertical="center"/>
      <protection/>
    </xf>
    <xf numFmtId="0" fontId="2" fillId="8" borderId="17" xfId="0" applyFont="1" applyFill="1" applyBorder="1" applyAlignment="1" applyProtection="1">
      <alignment horizontal="left" vertical="center"/>
      <protection/>
    </xf>
    <xf numFmtId="0" fontId="2" fillId="8" borderId="3" xfId="0" applyFont="1" applyFill="1" applyBorder="1" applyAlignment="1" applyProtection="1">
      <alignment horizontal="left" vertical="center"/>
      <protection/>
    </xf>
    <xf numFmtId="164" fontId="0" fillId="3" borderId="35" xfId="0" applyNumberFormat="1" applyFill="1" applyBorder="1" applyAlignment="1" applyProtection="1">
      <alignment horizontal="center" vertical="center"/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164" fontId="2" fillId="3" borderId="35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numFmt numFmtId="164" formatCode="#,##0.00\ &quot;EUR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5</xdr:col>
      <xdr:colOff>219075</xdr:colOff>
      <xdr:row>2</xdr:row>
      <xdr:rowOff>228600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198"/>
        <a:stretch>
          <a:fillRect/>
        </a:stretch>
      </xdr:blipFill>
      <xdr:spPr>
        <a:xfrm>
          <a:off x="1800225" y="0"/>
          <a:ext cx="1628775" cy="5905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"/>
  <sheetViews>
    <sheetView tabSelected="1" view="pageLayout" workbookViewId="0" topLeftCell="A1">
      <selection activeCell="E6" sqref="E6:N6"/>
    </sheetView>
  </sheetViews>
  <sheetFormatPr defaultColWidth="9.140625" defaultRowHeight="15"/>
  <cols>
    <col min="1" max="1" width="0.5625" style="10" customWidth="1"/>
    <col min="2" max="2" width="3.421875" style="10" customWidth="1"/>
    <col min="3" max="3" width="22.421875" style="10" customWidth="1"/>
    <col min="4" max="4" width="11.7109375" style="10" customWidth="1"/>
    <col min="5" max="5" width="10.00390625" style="10" customWidth="1"/>
    <col min="6" max="6" width="17.7109375" style="10" customWidth="1"/>
    <col min="7" max="7" width="10.00390625" style="10" customWidth="1"/>
    <col min="8" max="8" width="17.7109375" style="10" customWidth="1"/>
    <col min="9" max="9" width="10.00390625" style="10" customWidth="1"/>
    <col min="10" max="10" width="14.7109375" style="10" customWidth="1"/>
    <col min="11" max="12" width="12.7109375" style="10" customWidth="1"/>
    <col min="13" max="13" width="10.00390625" style="10" customWidth="1"/>
    <col min="14" max="14" width="17.7109375" style="10" customWidth="1"/>
    <col min="15" max="15" width="11.28125" style="10" customWidth="1"/>
    <col min="16" max="16" width="17.7109375" style="10" customWidth="1"/>
    <col min="17" max="17" width="10.00390625" style="10" customWidth="1"/>
    <col min="18" max="18" width="2.00390625" style="10" customWidth="1"/>
    <col min="19" max="19" width="16.421875" style="10" customWidth="1"/>
    <col min="20" max="20" width="0.5625" style="10" customWidth="1"/>
    <col min="21" max="16384" width="9.140625" style="10" customWidth="1"/>
  </cols>
  <sheetData>
    <row r="1" spans="2:19" ht="23.1" customHeight="1" thickBot="1" thickTop="1">
      <c r="B1" s="38" t="s">
        <v>55</v>
      </c>
      <c r="C1" s="39"/>
      <c r="D1" s="15"/>
      <c r="Q1" s="12" t="s">
        <v>45</v>
      </c>
      <c r="R1" s="12"/>
      <c r="S1" s="16">
        <v>15</v>
      </c>
    </row>
    <row r="2" spans="2:19" ht="6" customHeight="1" thickBot="1" thickTop="1">
      <c r="B2" s="40"/>
      <c r="C2" s="41"/>
      <c r="D2" s="15"/>
      <c r="H2" s="14"/>
      <c r="P2" s="11"/>
      <c r="S2" s="17"/>
    </row>
    <row r="3" spans="2:19" ht="23.1" customHeight="1" thickBot="1" thickTop="1">
      <c r="B3" s="42"/>
      <c r="C3" s="43"/>
      <c r="D3" s="15"/>
      <c r="Q3" s="12" t="s">
        <v>44</v>
      </c>
      <c r="R3" s="12"/>
      <c r="S3" s="25"/>
    </row>
    <row r="4" spans="16:19" ht="6" customHeight="1" thickTop="1">
      <c r="P4" s="11"/>
      <c r="S4" s="13"/>
    </row>
    <row r="5" spans="2:20" ht="28.5" customHeight="1" thickBot="1">
      <c r="B5" s="35" t="s">
        <v>53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9"/>
    </row>
    <row r="6" spans="2:20" ht="24.95" customHeight="1">
      <c r="B6" s="171" t="s">
        <v>30</v>
      </c>
      <c r="C6" s="172"/>
      <c r="D6" s="172"/>
      <c r="E6" s="50"/>
      <c r="F6" s="51"/>
      <c r="G6" s="51"/>
      <c r="H6" s="51"/>
      <c r="I6" s="51"/>
      <c r="J6" s="51"/>
      <c r="K6" s="51"/>
      <c r="L6" s="51"/>
      <c r="M6" s="51"/>
      <c r="N6" s="51"/>
      <c r="O6" s="52" t="s">
        <v>28</v>
      </c>
      <c r="P6" s="53"/>
      <c r="Q6" s="56"/>
      <c r="R6" s="56"/>
      <c r="S6" s="57"/>
      <c r="T6" s="9"/>
    </row>
    <row r="7" spans="2:20" ht="24.95" customHeight="1" thickBot="1">
      <c r="B7" s="173" t="s">
        <v>29</v>
      </c>
      <c r="C7" s="174"/>
      <c r="D7" s="174"/>
      <c r="E7" s="175"/>
      <c r="F7" s="176"/>
      <c r="G7" s="176"/>
      <c r="H7" s="176"/>
      <c r="I7" s="176"/>
      <c r="J7" s="176"/>
      <c r="K7" s="176"/>
      <c r="L7" s="176"/>
      <c r="M7" s="176"/>
      <c r="N7" s="176"/>
      <c r="O7" s="54"/>
      <c r="P7" s="55"/>
      <c r="Q7" s="58"/>
      <c r="R7" s="58"/>
      <c r="S7" s="59"/>
      <c r="T7" s="9"/>
    </row>
    <row r="8" spans="2:20" ht="8.1" customHeight="1" thickBot="1"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9"/>
    </row>
    <row r="9" spans="2:20" ht="31.5" customHeight="1">
      <c r="B9" s="152" t="s">
        <v>0</v>
      </c>
      <c r="C9" s="153"/>
      <c r="D9" s="154"/>
      <c r="E9" s="143" t="s">
        <v>20</v>
      </c>
      <c r="F9" s="144"/>
      <c r="G9" s="155" t="s">
        <v>21</v>
      </c>
      <c r="H9" s="144"/>
      <c r="I9" s="155" t="s">
        <v>27</v>
      </c>
      <c r="J9" s="143"/>
      <c r="K9" s="143"/>
      <c r="L9" s="144"/>
      <c r="M9" s="143" t="s">
        <v>23</v>
      </c>
      <c r="N9" s="144"/>
      <c r="O9" s="143" t="s">
        <v>22</v>
      </c>
      <c r="P9" s="144"/>
      <c r="Q9" s="148" t="s">
        <v>35</v>
      </c>
      <c r="R9" s="148"/>
      <c r="S9" s="149"/>
      <c r="T9" s="9"/>
    </row>
    <row r="10" spans="2:20" ht="15">
      <c r="B10" s="160" t="s">
        <v>1</v>
      </c>
      <c r="C10" s="161"/>
      <c r="D10" s="162"/>
      <c r="E10" s="145"/>
      <c r="F10" s="146"/>
      <c r="G10" s="177"/>
      <c r="H10" s="146"/>
      <c r="I10" s="156" t="s">
        <v>48</v>
      </c>
      <c r="J10" s="157"/>
      <c r="K10" s="8" t="s">
        <v>49</v>
      </c>
      <c r="L10" s="8" t="s">
        <v>50</v>
      </c>
      <c r="M10" s="145"/>
      <c r="N10" s="146"/>
      <c r="O10" s="145"/>
      <c r="P10" s="146"/>
      <c r="Q10" s="150"/>
      <c r="R10" s="150"/>
      <c r="S10" s="151"/>
      <c r="T10" s="9"/>
    </row>
    <row r="11" spans="2:20" ht="24.95" customHeight="1">
      <c r="B11" s="116" t="s">
        <v>47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8"/>
      <c r="O11" s="158"/>
      <c r="P11" s="190"/>
      <c r="Q11" s="158"/>
      <c r="R11" s="158"/>
      <c r="S11" s="159"/>
      <c r="T11" s="9"/>
    </row>
    <row r="12" spans="2:20" ht="24.95" customHeight="1" thickBot="1">
      <c r="B12" s="138" t="s">
        <v>54</v>
      </c>
      <c r="C12" s="139"/>
      <c r="D12" s="140"/>
      <c r="E12" s="114"/>
      <c r="F12" s="114"/>
      <c r="G12" s="141"/>
      <c r="H12" s="142"/>
      <c r="I12" s="114"/>
      <c r="J12" s="114"/>
      <c r="K12" s="23"/>
      <c r="L12" s="24"/>
      <c r="M12" s="141"/>
      <c r="N12" s="142"/>
      <c r="O12" s="114"/>
      <c r="P12" s="142"/>
      <c r="Q12" s="114"/>
      <c r="R12" s="114"/>
      <c r="S12" s="115"/>
      <c r="T12" s="9"/>
    </row>
    <row r="13" spans="2:20" ht="6.75" customHeight="1" thickBot="1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9"/>
    </row>
    <row r="14" spans="2:20" ht="0.75" customHeight="1" hidden="1" thickBot="1">
      <c r="B14" s="179" t="s">
        <v>43</v>
      </c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1"/>
      <c r="S14" s="182"/>
      <c r="T14" s="9"/>
    </row>
    <row r="15" spans="2:20" ht="22.5" customHeight="1" hidden="1" thickBot="1">
      <c r="B15" s="3" t="s">
        <v>2</v>
      </c>
      <c r="C15" s="183" t="s">
        <v>5</v>
      </c>
      <c r="D15" s="184"/>
      <c r="E15" s="4" t="s">
        <v>7</v>
      </c>
      <c r="F15" s="5" t="e">
        <f>112*#REF!</f>
        <v>#REF!</v>
      </c>
      <c r="G15" s="4" t="s">
        <v>9</v>
      </c>
      <c r="H15" s="5" t="e">
        <f>147*#REF!</f>
        <v>#REF!</v>
      </c>
      <c r="I15" s="185" t="s">
        <v>26</v>
      </c>
      <c r="J15" s="187">
        <f>IF(ISNUMBER(I12),14000,0)</f>
        <v>0</v>
      </c>
      <c r="K15" s="136">
        <f>IF(ISNUMBER(K12),14000,0)</f>
        <v>0</v>
      </c>
      <c r="L15" s="136">
        <f>IF(ISNUMBER(L12),14000,0)</f>
        <v>0</v>
      </c>
      <c r="M15" s="4" t="s">
        <v>12</v>
      </c>
      <c r="N15" s="5" t="e">
        <f>42*#REF!</f>
        <v>#REF!</v>
      </c>
      <c r="O15" s="4" t="s">
        <v>12</v>
      </c>
      <c r="P15" s="5" t="e">
        <f>42*#REF!</f>
        <v>#REF!</v>
      </c>
      <c r="Q15" s="189" t="s">
        <v>15</v>
      </c>
      <c r="R15" s="20"/>
      <c r="S15" s="134">
        <f>600*Q11</f>
        <v>0</v>
      </c>
      <c r="T15" s="9"/>
    </row>
    <row r="16" spans="2:20" ht="22.5" customHeight="1" hidden="1" thickBot="1">
      <c r="B16" s="6" t="s">
        <v>3</v>
      </c>
      <c r="C16" s="123" t="s">
        <v>6</v>
      </c>
      <c r="D16" s="124"/>
      <c r="E16" s="7" t="s">
        <v>8</v>
      </c>
      <c r="F16" s="18">
        <f>IF(ISBLANK(#REF!),0,596*Q6)</f>
        <v>0</v>
      </c>
      <c r="G16" s="7" t="s">
        <v>10</v>
      </c>
      <c r="H16" s="18">
        <f>IF(ISBLANK(#REF!),0,785*Q6)</f>
        <v>0</v>
      </c>
      <c r="I16" s="186"/>
      <c r="J16" s="188"/>
      <c r="K16" s="137"/>
      <c r="L16" s="137"/>
      <c r="M16" s="7" t="s">
        <v>13</v>
      </c>
      <c r="N16" s="18">
        <f>IF(ISBLANK(#REF!),0,796*Q6)</f>
        <v>0</v>
      </c>
      <c r="O16" s="7" t="s">
        <v>14</v>
      </c>
      <c r="P16" s="18">
        <f>357*O11</f>
        <v>0</v>
      </c>
      <c r="Q16" s="189"/>
      <c r="R16" s="19"/>
      <c r="S16" s="135"/>
      <c r="T16" s="9"/>
    </row>
    <row r="17" spans="2:20" ht="22.5" customHeight="1" hidden="1" thickBot="1">
      <c r="B17" s="3" t="s">
        <v>4</v>
      </c>
      <c r="C17" s="183" t="s">
        <v>32</v>
      </c>
      <c r="D17" s="184"/>
      <c r="E17" s="4" t="s">
        <v>33</v>
      </c>
      <c r="F17" s="5">
        <f>0.7*E12</f>
        <v>0</v>
      </c>
      <c r="G17" s="4" t="s">
        <v>33</v>
      </c>
      <c r="H17" s="5">
        <f>0.7*G12</f>
        <v>0</v>
      </c>
      <c r="I17" s="4" t="s">
        <v>11</v>
      </c>
      <c r="J17" s="1">
        <f>0.7*I12</f>
        <v>0</v>
      </c>
      <c r="K17" s="2">
        <f>0.7*K12</f>
        <v>0</v>
      </c>
      <c r="L17" s="2">
        <f>0.7*L12</f>
        <v>0</v>
      </c>
      <c r="M17" s="4" t="s">
        <v>33</v>
      </c>
      <c r="N17" s="5">
        <f>0.7*M12</f>
        <v>0</v>
      </c>
      <c r="O17" s="4" t="s">
        <v>33</v>
      </c>
      <c r="P17" s="5">
        <f>0.7*O12</f>
        <v>0</v>
      </c>
      <c r="Q17" s="4" t="s">
        <v>34</v>
      </c>
      <c r="R17" s="21"/>
      <c r="S17" s="22">
        <f>0.1*Q12</f>
        <v>0</v>
      </c>
      <c r="T17" s="9"/>
    </row>
    <row r="18" spans="2:20" ht="30" customHeight="1" hidden="1" thickBot="1">
      <c r="B18" s="129" t="s">
        <v>24</v>
      </c>
      <c r="C18" s="130"/>
      <c r="D18" s="131"/>
      <c r="E18" s="163" t="e">
        <f>MIN(F15:F17)</f>
        <v>#REF!</v>
      </c>
      <c r="F18" s="178"/>
      <c r="G18" s="163" t="e">
        <f>MIN(H15:H17)</f>
        <v>#REF!</v>
      </c>
      <c r="H18" s="178"/>
      <c r="I18" s="147">
        <f>MIN(J15:J17)+MIN(K15:K17)+MIN(L15:L17)</f>
        <v>0</v>
      </c>
      <c r="J18" s="132"/>
      <c r="K18" s="132"/>
      <c r="L18" s="132"/>
      <c r="M18" s="147" t="e">
        <f>MIN(N15:N17)</f>
        <v>#REF!</v>
      </c>
      <c r="N18" s="133"/>
      <c r="O18" s="163" t="e">
        <f>MIN(P15:P17)</f>
        <v>#REF!</v>
      </c>
      <c r="P18" s="178"/>
      <c r="Q18" s="163">
        <f>MIN(S15:S17)</f>
        <v>0</v>
      </c>
      <c r="R18" s="163"/>
      <c r="S18" s="164"/>
      <c r="T18" s="9"/>
    </row>
    <row r="19" spans="2:20" ht="7.5" customHeight="1" hidden="1" thickBot="1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9"/>
    </row>
    <row r="20" spans="2:20" ht="23.1" customHeight="1">
      <c r="B20" s="119" t="s">
        <v>31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1"/>
      <c r="S20" s="122"/>
      <c r="T20" s="9"/>
    </row>
    <row r="21" spans="2:20" ht="23.1" customHeight="1">
      <c r="B21" s="34" t="s">
        <v>2</v>
      </c>
      <c r="C21" s="123" t="s">
        <v>16</v>
      </c>
      <c r="D21" s="124"/>
      <c r="E21" s="30" t="s">
        <v>57</v>
      </c>
      <c r="F21" s="29">
        <f>1300*Q6</f>
        <v>0</v>
      </c>
      <c r="G21" s="30" t="s">
        <v>58</v>
      </c>
      <c r="H21" s="29">
        <f>1800*Q6</f>
        <v>0</v>
      </c>
      <c r="I21" s="31" t="s">
        <v>59</v>
      </c>
      <c r="J21" s="26">
        <f>IF(ISNUMBER(I12),20000,0)</f>
        <v>0</v>
      </c>
      <c r="K21" s="27">
        <f>IF(ISNUMBER(K12),20000,0)</f>
        <v>0</v>
      </c>
      <c r="L21" s="27">
        <f>IF(ISNUMBER(L12),20000,0)</f>
        <v>0</v>
      </c>
      <c r="M21" s="30" t="s">
        <v>60</v>
      </c>
      <c r="N21" s="29">
        <f>1900*Q6</f>
        <v>0</v>
      </c>
      <c r="O21" s="30" t="s">
        <v>61</v>
      </c>
      <c r="P21" s="29">
        <f>1900*O11</f>
        <v>0</v>
      </c>
      <c r="Q21" s="28" t="s">
        <v>52</v>
      </c>
      <c r="R21" s="36">
        <f>6000*Q11</f>
        <v>0</v>
      </c>
      <c r="S21" s="37"/>
      <c r="T21" s="9"/>
    </row>
    <row r="22" spans="2:20" ht="23.1" customHeight="1">
      <c r="B22" s="34" t="s">
        <v>3</v>
      </c>
      <c r="C22" s="123" t="s">
        <v>56</v>
      </c>
      <c r="D22" s="124"/>
      <c r="E22" s="30" t="s">
        <v>62</v>
      </c>
      <c r="F22" s="29">
        <f>0.75*E12</f>
        <v>0</v>
      </c>
      <c r="G22" s="30" t="s">
        <v>62</v>
      </c>
      <c r="H22" s="29">
        <f>0.75*G12</f>
        <v>0</v>
      </c>
      <c r="I22" s="32" t="s">
        <v>63</v>
      </c>
      <c r="J22" s="26">
        <f>0.75*I12</f>
        <v>0</v>
      </c>
      <c r="K22" s="27">
        <f>0.75*K12</f>
        <v>0</v>
      </c>
      <c r="L22" s="27">
        <f>0.75*L12</f>
        <v>0</v>
      </c>
      <c r="M22" s="30" t="s">
        <v>62</v>
      </c>
      <c r="N22" s="29">
        <f>0.75*M12</f>
        <v>0</v>
      </c>
      <c r="O22" s="30" t="s">
        <v>62</v>
      </c>
      <c r="P22" s="29">
        <f>0.75*O12</f>
        <v>0</v>
      </c>
      <c r="Q22" s="33" t="s">
        <v>64</v>
      </c>
      <c r="R22" s="36">
        <f>0.9*Q12</f>
        <v>0</v>
      </c>
      <c r="S22" s="37"/>
      <c r="T22" s="9"/>
    </row>
    <row r="23" spans="2:20" ht="30" customHeight="1" thickBot="1">
      <c r="B23" s="129" t="s">
        <v>51</v>
      </c>
      <c r="C23" s="130"/>
      <c r="D23" s="131"/>
      <c r="E23" s="132">
        <f>MIN(F21:F22)</f>
        <v>0</v>
      </c>
      <c r="F23" s="133"/>
      <c r="G23" s="132">
        <f>MIN(H21:H22)</f>
        <v>0</v>
      </c>
      <c r="H23" s="133"/>
      <c r="I23" s="147">
        <f>MIN(J21:J22)+MIN(K21:K22)+MIN(L21:L22)</f>
        <v>0</v>
      </c>
      <c r="J23" s="132"/>
      <c r="K23" s="132"/>
      <c r="L23" s="132"/>
      <c r="M23" s="147">
        <f>MIN(N21:N22)</f>
        <v>0</v>
      </c>
      <c r="N23" s="133"/>
      <c r="O23" s="132">
        <f>MIN(P21:P22)</f>
        <v>0</v>
      </c>
      <c r="P23" s="133"/>
      <c r="Q23" s="132">
        <f>MIN(R21:S22)</f>
        <v>0</v>
      </c>
      <c r="R23" s="163"/>
      <c r="S23" s="164"/>
      <c r="T23" s="9"/>
    </row>
    <row r="24" spans="2:20" ht="8.1" customHeight="1" thickBot="1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9"/>
    </row>
    <row r="25" spans="2:20" ht="23.1" customHeight="1">
      <c r="B25" s="125" t="s">
        <v>46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7"/>
      <c r="S25" s="128"/>
      <c r="T25" s="9"/>
    </row>
    <row r="26" spans="2:20" ht="22.5" customHeight="1">
      <c r="B26" s="191" t="s">
        <v>17</v>
      </c>
      <c r="C26" s="192"/>
      <c r="D26" s="192"/>
      <c r="E26" s="165"/>
      <c r="F26" s="165"/>
      <c r="G26" s="165"/>
      <c r="H26" s="165"/>
      <c r="I26" s="166"/>
      <c r="J26" s="197"/>
      <c r="K26" s="197"/>
      <c r="L26" s="198"/>
      <c r="M26" s="165"/>
      <c r="N26" s="165"/>
      <c r="O26" s="165"/>
      <c r="P26" s="165"/>
      <c r="Q26" s="165"/>
      <c r="R26" s="166"/>
      <c r="S26" s="167"/>
      <c r="T26" s="9"/>
    </row>
    <row r="27" spans="2:20" ht="22.5" customHeight="1" hidden="1">
      <c r="B27" s="193" t="s">
        <v>19</v>
      </c>
      <c r="C27" s="194"/>
      <c r="D27" s="194"/>
      <c r="E27" s="168"/>
      <c r="F27" s="168"/>
      <c r="G27" s="168"/>
      <c r="H27" s="168"/>
      <c r="I27" s="169"/>
      <c r="J27" s="199"/>
      <c r="K27" s="199"/>
      <c r="L27" s="200"/>
      <c r="M27" s="168"/>
      <c r="N27" s="168"/>
      <c r="O27" s="168"/>
      <c r="P27" s="168"/>
      <c r="Q27" s="168"/>
      <c r="R27" s="169"/>
      <c r="S27" s="170"/>
      <c r="T27" s="9"/>
    </row>
    <row r="28" spans="2:20" ht="23.1" customHeight="1">
      <c r="B28" s="195" t="s">
        <v>18</v>
      </c>
      <c r="C28" s="196"/>
      <c r="D28" s="196"/>
      <c r="E28" s="168"/>
      <c r="F28" s="168"/>
      <c r="G28" s="168"/>
      <c r="H28" s="168"/>
      <c r="I28" s="169"/>
      <c r="J28" s="199"/>
      <c r="K28" s="199"/>
      <c r="L28" s="200"/>
      <c r="M28" s="168"/>
      <c r="N28" s="168"/>
      <c r="O28" s="168"/>
      <c r="P28" s="168"/>
      <c r="Q28" s="168"/>
      <c r="R28" s="169"/>
      <c r="S28" s="170"/>
      <c r="T28" s="9"/>
    </row>
    <row r="29" spans="2:20" ht="23.1" customHeight="1" thickBot="1">
      <c r="B29" s="107" t="s">
        <v>25</v>
      </c>
      <c r="C29" s="108"/>
      <c r="D29" s="108"/>
      <c r="E29" s="102">
        <f>SUM(E26:F28)</f>
        <v>0</v>
      </c>
      <c r="F29" s="102"/>
      <c r="G29" s="102">
        <f>SUM(G26:H28)</f>
        <v>0</v>
      </c>
      <c r="H29" s="102"/>
      <c r="I29" s="98">
        <f>SUM(I26:L28)</f>
        <v>0</v>
      </c>
      <c r="J29" s="99"/>
      <c r="K29" s="99"/>
      <c r="L29" s="100"/>
      <c r="M29" s="102">
        <f aca="true" t="shared" si="0" ref="M29">SUM(M26:N28)</f>
        <v>0</v>
      </c>
      <c r="N29" s="102"/>
      <c r="O29" s="102">
        <f aca="true" t="shared" si="1" ref="O29">SUM(O26:P28)</f>
        <v>0</v>
      </c>
      <c r="P29" s="102"/>
      <c r="Q29" s="102">
        <f aca="true" t="shared" si="2" ref="Q29">SUM(Q26:S28)</f>
        <v>0</v>
      </c>
      <c r="R29" s="98"/>
      <c r="S29" s="103"/>
      <c r="T29" s="9"/>
    </row>
    <row r="30" spans="2:20" ht="8.1" customHeight="1" thickBot="1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9"/>
    </row>
    <row r="31" spans="2:20" ht="23.1" customHeight="1" thickBot="1">
      <c r="B31" s="104" t="s">
        <v>42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6"/>
      <c r="T31" s="9"/>
    </row>
    <row r="32" spans="2:20" ht="23.1" customHeight="1">
      <c r="B32" s="109" t="s">
        <v>66</v>
      </c>
      <c r="C32" s="110"/>
      <c r="D32" s="110"/>
      <c r="E32" s="110"/>
      <c r="F32" s="110"/>
      <c r="G32" s="110"/>
      <c r="H32" s="110"/>
      <c r="I32" s="110"/>
      <c r="J32" s="110"/>
      <c r="K32" s="111">
        <f>SUM(E12:S12)</f>
        <v>0</v>
      </c>
      <c r="L32" s="111"/>
      <c r="M32" s="111"/>
      <c r="N32" s="111"/>
      <c r="O32" s="111"/>
      <c r="P32" s="111"/>
      <c r="Q32" s="111"/>
      <c r="R32" s="112"/>
      <c r="S32" s="113"/>
      <c r="T32" s="9"/>
    </row>
    <row r="33" spans="2:20" ht="22.5" customHeight="1">
      <c r="B33" s="60" t="s">
        <v>38</v>
      </c>
      <c r="C33" s="61"/>
      <c r="D33" s="61"/>
      <c r="E33" s="61"/>
      <c r="F33" s="61"/>
      <c r="G33" s="61"/>
      <c r="H33" s="61"/>
      <c r="I33" s="61"/>
      <c r="J33" s="62"/>
      <c r="K33" s="63">
        <f>SUM(E26:S26)</f>
        <v>0</v>
      </c>
      <c r="L33" s="63"/>
      <c r="M33" s="63"/>
      <c r="N33" s="63"/>
      <c r="O33" s="63"/>
      <c r="P33" s="63"/>
      <c r="Q33" s="63"/>
      <c r="R33" s="64"/>
      <c r="S33" s="65"/>
      <c r="T33" s="9"/>
    </row>
    <row r="34" spans="2:20" ht="1.5" customHeight="1" hidden="1">
      <c r="B34" s="66" t="s">
        <v>36</v>
      </c>
      <c r="C34" s="67"/>
      <c r="D34" s="67"/>
      <c r="E34" s="74" t="s">
        <v>37</v>
      </c>
      <c r="F34" s="74"/>
      <c r="G34" s="74"/>
      <c r="H34" s="74"/>
      <c r="I34" s="74"/>
      <c r="J34" s="74"/>
      <c r="K34" s="84">
        <f>SUM(E27:S27)</f>
        <v>0</v>
      </c>
      <c r="L34" s="84"/>
      <c r="M34" s="84"/>
      <c r="N34" s="84"/>
      <c r="O34" s="84"/>
      <c r="P34" s="84"/>
      <c r="Q34" s="84"/>
      <c r="R34" s="85"/>
      <c r="S34" s="86"/>
      <c r="T34" s="9"/>
    </row>
    <row r="35" spans="2:20" ht="22.5" customHeight="1" hidden="1">
      <c r="B35" s="68"/>
      <c r="C35" s="69"/>
      <c r="D35" s="69"/>
      <c r="E35" s="75" t="s">
        <v>41</v>
      </c>
      <c r="F35" s="75"/>
      <c r="G35" s="75"/>
      <c r="H35" s="75"/>
      <c r="I35" s="75"/>
      <c r="J35" s="76"/>
      <c r="K35" s="87">
        <f>ROUNDDOWN(SUM(E27:S27),-1)</f>
        <v>0</v>
      </c>
      <c r="L35" s="87"/>
      <c r="M35" s="87"/>
      <c r="N35" s="87"/>
      <c r="O35" s="87"/>
      <c r="P35" s="87"/>
      <c r="Q35" s="87"/>
      <c r="R35" s="88"/>
      <c r="S35" s="89"/>
      <c r="T35" s="9"/>
    </row>
    <row r="36" spans="2:20" ht="23.1" customHeight="1">
      <c r="B36" s="96" t="s">
        <v>39</v>
      </c>
      <c r="C36" s="97"/>
      <c r="D36" s="97"/>
      <c r="E36" s="97"/>
      <c r="F36" s="97"/>
      <c r="G36" s="97"/>
      <c r="H36" s="97"/>
      <c r="I36" s="97"/>
      <c r="J36" s="97"/>
      <c r="K36" s="90">
        <f>Q6*12000</f>
        <v>0</v>
      </c>
      <c r="L36" s="90"/>
      <c r="M36" s="90"/>
      <c r="N36" s="90"/>
      <c r="O36" s="90"/>
      <c r="P36" s="90"/>
      <c r="Q36" s="90"/>
      <c r="R36" s="91"/>
      <c r="S36" s="92"/>
      <c r="T36" s="9"/>
    </row>
    <row r="37" spans="2:20" ht="23.1" customHeight="1">
      <c r="B37" s="70" t="s">
        <v>40</v>
      </c>
      <c r="C37" s="71"/>
      <c r="D37" s="71"/>
      <c r="E37" s="77" t="s">
        <v>37</v>
      </c>
      <c r="F37" s="77"/>
      <c r="G37" s="77"/>
      <c r="H37" s="77"/>
      <c r="I37" s="77"/>
      <c r="J37" s="78"/>
      <c r="K37" s="93">
        <f>SUM(E28:S28)</f>
        <v>0</v>
      </c>
      <c r="L37" s="93"/>
      <c r="M37" s="93"/>
      <c r="N37" s="93"/>
      <c r="O37" s="93"/>
      <c r="P37" s="93"/>
      <c r="Q37" s="93"/>
      <c r="R37" s="94"/>
      <c r="S37" s="95"/>
      <c r="T37" s="9"/>
    </row>
    <row r="38" spans="2:20" ht="23.1" customHeight="1">
      <c r="B38" s="72"/>
      <c r="C38" s="73"/>
      <c r="D38" s="73"/>
      <c r="E38" s="79" t="s">
        <v>41</v>
      </c>
      <c r="F38" s="79"/>
      <c r="G38" s="79"/>
      <c r="H38" s="79"/>
      <c r="I38" s="79"/>
      <c r="J38" s="80"/>
      <c r="K38" s="81">
        <f>MIN(K36,ROUNDDOWN(SUM(E28:S28),-1))</f>
        <v>0</v>
      </c>
      <c r="L38" s="81"/>
      <c r="M38" s="81"/>
      <c r="N38" s="81"/>
      <c r="O38" s="81"/>
      <c r="P38" s="81"/>
      <c r="Q38" s="81"/>
      <c r="R38" s="82"/>
      <c r="S38" s="83"/>
      <c r="T38" s="9"/>
    </row>
    <row r="39" spans="2:20" ht="23.1" customHeight="1" thickBot="1">
      <c r="B39" s="44" t="s">
        <v>65</v>
      </c>
      <c r="C39" s="45"/>
      <c r="D39" s="45"/>
      <c r="E39" s="45"/>
      <c r="F39" s="45"/>
      <c r="G39" s="45"/>
      <c r="H39" s="45"/>
      <c r="I39" s="45"/>
      <c r="J39" s="46"/>
      <c r="K39" s="47" t="str">
        <f>IF(K32=SUM(K33+K35+K38),"OK",SUM(K33+K35+K38))</f>
        <v>OK</v>
      </c>
      <c r="L39" s="48"/>
      <c r="M39" s="48"/>
      <c r="N39" s="48"/>
      <c r="O39" s="48"/>
      <c r="P39" s="48"/>
      <c r="Q39" s="48"/>
      <c r="R39" s="48"/>
      <c r="S39" s="49"/>
      <c r="T39" s="9"/>
    </row>
    <row r="40" ht="3" customHeight="1"/>
  </sheetData>
  <sheetProtection algorithmName="SHA-512" hashValue="8sICirsuxFGUOXCq2EjVLfdGfbOdS9rOyylqOy6kpwAq9Kq7VNZfwojsq3r9ALg1MKNEq5vAGUdAT3F6kmFIdg==" saltValue="xPaaCQxgufVzgbJk/WrVLQ==" spinCount="100000" sheet="1" selectLockedCells="1"/>
  <mergeCells count="109">
    <mergeCell ref="M26:N26"/>
    <mergeCell ref="B26:D26"/>
    <mergeCell ref="B27:D27"/>
    <mergeCell ref="B28:D28"/>
    <mergeCell ref="E26:F26"/>
    <mergeCell ref="E27:F27"/>
    <mergeCell ref="E28:F28"/>
    <mergeCell ref="G27:H27"/>
    <mergeCell ref="G28:H28"/>
    <mergeCell ref="I26:L26"/>
    <mergeCell ref="I27:L27"/>
    <mergeCell ref="I28:L28"/>
    <mergeCell ref="G26:H26"/>
    <mergeCell ref="B6:D6"/>
    <mergeCell ref="B7:D7"/>
    <mergeCell ref="E7:N7"/>
    <mergeCell ref="O12:P12"/>
    <mergeCell ref="G9:H10"/>
    <mergeCell ref="M18:N18"/>
    <mergeCell ref="O18:P18"/>
    <mergeCell ref="B14:S14"/>
    <mergeCell ref="C15:D15"/>
    <mergeCell ref="C16:D16"/>
    <mergeCell ref="C17:D17"/>
    <mergeCell ref="Q18:S18"/>
    <mergeCell ref="I18:L18"/>
    <mergeCell ref="K15:K16"/>
    <mergeCell ref="B18:D18"/>
    <mergeCell ref="E18:F18"/>
    <mergeCell ref="G18:H18"/>
    <mergeCell ref="I15:I16"/>
    <mergeCell ref="J15:J16"/>
    <mergeCell ref="Q15:Q16"/>
    <mergeCell ref="B13:S13"/>
    <mergeCell ref="B8:S8"/>
    <mergeCell ref="O9:P10"/>
    <mergeCell ref="O11:P11"/>
    <mergeCell ref="M9:N10"/>
    <mergeCell ref="E29:F29"/>
    <mergeCell ref="G29:H29"/>
    <mergeCell ref="M29:N29"/>
    <mergeCell ref="M23:N23"/>
    <mergeCell ref="Q9:S10"/>
    <mergeCell ref="B9:D9"/>
    <mergeCell ref="I9:L9"/>
    <mergeCell ref="I10:J10"/>
    <mergeCell ref="Q11:S11"/>
    <mergeCell ref="B10:D10"/>
    <mergeCell ref="E9:F10"/>
    <mergeCell ref="O23:P23"/>
    <mergeCell ref="Q23:S23"/>
    <mergeCell ref="I23:L23"/>
    <mergeCell ref="B24:S24"/>
    <mergeCell ref="O26:P26"/>
    <mergeCell ref="Q26:S26"/>
    <mergeCell ref="Q27:S27"/>
    <mergeCell ref="Q28:S28"/>
    <mergeCell ref="M27:N27"/>
    <mergeCell ref="M28:N28"/>
    <mergeCell ref="O27:P27"/>
    <mergeCell ref="O28:P28"/>
    <mergeCell ref="B30:S30"/>
    <mergeCell ref="O29:P29"/>
    <mergeCell ref="Q29:S29"/>
    <mergeCell ref="B31:S31"/>
    <mergeCell ref="B29:D29"/>
    <mergeCell ref="B32:J32"/>
    <mergeCell ref="K32:S32"/>
    <mergeCell ref="Q12:S12"/>
    <mergeCell ref="B11:N11"/>
    <mergeCell ref="B19:S19"/>
    <mergeCell ref="B20:S20"/>
    <mergeCell ref="C21:D21"/>
    <mergeCell ref="B25:S25"/>
    <mergeCell ref="C22:D22"/>
    <mergeCell ref="B23:D23"/>
    <mergeCell ref="E23:F23"/>
    <mergeCell ref="G23:H23"/>
    <mergeCell ref="S15:S16"/>
    <mergeCell ref="L15:L16"/>
    <mergeCell ref="B12:D12"/>
    <mergeCell ref="E12:F12"/>
    <mergeCell ref="G12:H12"/>
    <mergeCell ref="I12:J12"/>
    <mergeCell ref="M12:N12"/>
    <mergeCell ref="B5:S5"/>
    <mergeCell ref="R21:S21"/>
    <mergeCell ref="R22:S22"/>
    <mergeCell ref="B1:C3"/>
    <mergeCell ref="B39:J39"/>
    <mergeCell ref="K39:S39"/>
    <mergeCell ref="E6:N6"/>
    <mergeCell ref="O6:P7"/>
    <mergeCell ref="Q6:S7"/>
    <mergeCell ref="B33:J33"/>
    <mergeCell ref="K33:S33"/>
    <mergeCell ref="B34:D35"/>
    <mergeCell ref="B37:D38"/>
    <mergeCell ref="E34:J34"/>
    <mergeCell ref="E35:J35"/>
    <mergeCell ref="E37:J37"/>
    <mergeCell ref="E38:J38"/>
    <mergeCell ref="K38:S38"/>
    <mergeCell ref="K34:S34"/>
    <mergeCell ref="K35:S35"/>
    <mergeCell ref="K36:S36"/>
    <mergeCell ref="K37:S37"/>
    <mergeCell ref="B36:J36"/>
    <mergeCell ref="I29:L29"/>
  </mergeCells>
  <conditionalFormatting sqref="K39:S39">
    <cfRule type="cellIs" priority="1" dxfId="0" operator="lessThan">
      <formula>$K$28</formula>
    </cfRule>
  </conditionalFormatting>
  <dataValidations count="11" disablePrompts="1">
    <dataValidation type="decimal" operator="lessThanOrEqual" allowBlank="1" showErrorMessage="1" errorTitle="Prekročený náklad" sqref="E29:F29">
      <formula1>E12</formula1>
    </dataValidation>
    <dataValidation type="decimal" operator="lessThanOrEqual" allowBlank="1" showErrorMessage="1" errorTitle="Prekročený počet" error="Súčet odstavných plôch a garážových stojísk je väčší ako počet obstarávaných bytov." sqref="O11">
      <formula1>Q6-Q11</formula1>
    </dataValidation>
    <dataValidation type="decimal" operator="lessThanOrEqual" allowBlank="1" showErrorMessage="1" errorTitle="Prekročený počet" error="Súčet odstavných plôch a garážových stojísk je väčší ako počet obstarávaných bytov." sqref="P11">
      <formula1>S6-S11</formula1>
    </dataValidation>
    <dataValidation type="decimal" operator="lessThanOrEqual" allowBlank="1" showErrorMessage="1" errorTitle="Prekročený počet" error="Súčet odstavných plôch a garážových stojísk je väčší ako počet obstarávaných bytov." sqref="Q11:R11">
      <formula1>Q6-O11</formula1>
    </dataValidation>
    <dataValidation type="decimal" operator="lessThanOrEqual" allowBlank="1" showErrorMessage="1" errorTitle="Prekročený počet" error="Súčet odstavných plôch a garážových stojísk je väčší ako počet obstarávaných bytov." sqref="S11">
      <formula1>S6-P11</formula1>
    </dataValidation>
    <dataValidation type="custom" operator="lessThanOrEqual" allowBlank="1" showInputMessage="1" showErrorMessage="1" errorTitle="Prekročená výška" error="Výška požadovanej dotácie prekročila výšku maximálnej možnej dotácie, ALEBO_x000a_suma vlastných zdrojov, požadovanej dotácie a úveru prekročila výšku oprávnených nákladov." sqref="I27:L27">
      <formula1>AND(I27&lt;=I18,I29&lt;=SUM(I12:L12))=TRUE</formula1>
    </dataValidation>
    <dataValidation type="custom" operator="lessThanOrEqual" allowBlank="1" showErrorMessage="1" errorTitle="Prekročená výška" error="Výška požadovaného úveru prekročila výšku maximálneho možného úveru, ALEBO_x000a_suma vlastných zdrojov, požadovanej dotácie a úveru prekročila výšku oprávnených nákladov." sqref="I28:L28">
      <formula1>AND(I28&lt;=I23,I29&lt;=SUM(I12:L12))=TRUE</formula1>
    </dataValidation>
    <dataValidation type="custom" operator="lessThanOrEqual" allowBlank="1" showErrorMessage="1" errorTitle="Prekročená výška" error="Výška požadovanej dotácie prekročila výšku maximálnej možnej dotácie, ALEBO_x000a_suma vlastných zdrojov, požadovanej dotácie a úveru prekročila výšku oprávnených nákladov." sqref="E27:H27 M27:S27">
      <formula1>AND(E27&lt;=E18,E29&lt;=E12)=TRUE</formula1>
    </dataValidation>
    <dataValidation type="custom" operator="lessThanOrEqual" allowBlank="1" showErrorMessage="1" errorTitle="Prekročená výška" error="Výška požadovaného úveru prekročila výšku maximálneho možného úveru, ALEBO_x000a_suma vlastných zdrojov, požadovanej dotácie a úveru prekročila výšku oprávnených nákladov." sqref="E28:H28 M28:S28">
      <formula1>AND(E28&lt;=E23,E29&lt;=E12)=TRUE</formula1>
    </dataValidation>
    <dataValidation type="custom" allowBlank="1" showErrorMessage="1" errorTitle="Prekročená výška" error="Suma vlastných zdrojov, požadovanej dotácie a úveru prekročila výšku oprávnených nákladov." sqref="E26:H26 M26:S26">
      <formula1>IF(E29&gt;E12,FALSE,TRUE)</formula1>
    </dataValidation>
    <dataValidation type="custom" allowBlank="1" showErrorMessage="1" errorTitle="Prekročená výška" error="Suma vlastných zdrojov, požadovanej dotácie a úveru prekročila výšku oprávnených nákladov." sqref="I26:L26">
      <formula1>IF(I29&gt;SUM(I12:L12),FALSE,TRUE)</formula1>
    </dataValidation>
  </dataValidations>
  <printOptions horizontalCentered="1"/>
  <pageMargins left="0" right="0" top="0.7480314960629921" bottom="0.35433070866141736" header="0.31496062992125984" footer="0.11811023622047245"/>
  <pageSetup horizontalDpi="600" verticalDpi="600" orientation="landscape" paperSize="9" scale="63" r:id="rId2"/>
  <headerFooter>
    <oddFooter xml:space="preserve">&amp;LŠFRB_ŽIADOSŤ O POSKYTNUTIE PODPORY_NB-TV_01_2021                   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Gergely, Peter</dc:creator>
  <cp:keywords/>
  <dc:description/>
  <cp:lastModifiedBy>Tichá Marianna</cp:lastModifiedBy>
  <cp:lastPrinted>2019-11-13T11:42:33Z</cp:lastPrinted>
  <dcterms:created xsi:type="dcterms:W3CDTF">2017-10-12T13:12:35Z</dcterms:created>
  <dcterms:modified xsi:type="dcterms:W3CDTF">2020-12-21T12:46:33Z</dcterms:modified>
  <cp:category/>
  <cp:version/>
  <cp:contentType/>
  <cp:contentStatus/>
</cp:coreProperties>
</file>